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05-02-2019_17-24-34\"/>
    </mc:Choice>
  </mc:AlternateContent>
  <bookViews>
    <workbookView xWindow="120" yWindow="120" windowWidth="15600" windowHeight="9240" tabRatio="757" activeTab="5"/>
  </bookViews>
  <sheets>
    <sheet name="ПУСТАЯ" sheetId="12" r:id="rId1"/>
    <sheet name=" общие кварт. сведения - 17 тем" sheetId="2" r:id="rId2"/>
    <sheet name="ТОП 10 1 вариант" sheetId="8" r:id="rId3"/>
    <sheet name="регионы численность" sheetId="9" r:id="rId4"/>
    <sheet name="регионы тематика" sheetId="1" r:id="rId5"/>
    <sheet name="регионы тематика 10" sheetId="10" r:id="rId6"/>
    <sheet name="ТОП 10 2 вариант" sheetId="11" r:id="rId7"/>
  </sheets>
  <calcPr calcId="162913"/>
</workbook>
</file>

<file path=xl/calcChain.xml><?xml version="1.0" encoding="utf-8"?>
<calcChain xmlns="http://schemas.openxmlformats.org/spreadsheetml/2006/main">
  <c r="E83" i="12" l="1"/>
  <c r="B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3" i="12"/>
  <c r="F2" i="12"/>
  <c r="L8" i="8"/>
  <c r="R8" i="11"/>
  <c r="R12" i="11"/>
  <c r="Q5" i="11"/>
  <c r="P5" i="11"/>
  <c r="O5" i="11"/>
  <c r="N5" i="11"/>
  <c r="N3" i="11"/>
  <c r="Q3" i="11"/>
  <c r="P3" i="11"/>
  <c r="O3" i="11"/>
  <c r="R11" i="11"/>
  <c r="R10" i="11"/>
  <c r="R9" i="11"/>
  <c r="R7" i="11"/>
  <c r="R6" i="11"/>
  <c r="R4" i="11"/>
  <c r="F4" i="11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3" i="11"/>
  <c r="C20" i="11"/>
  <c r="D20" i="11"/>
  <c r="E20" i="11"/>
  <c r="B20" i="11"/>
  <c r="F83" i="12" l="1"/>
  <c r="R5" i="11"/>
  <c r="Q13" i="11"/>
  <c r="O13" i="11"/>
  <c r="P13" i="11"/>
  <c r="N13" i="11"/>
  <c r="R3" i="11"/>
  <c r="F20" i="11"/>
  <c r="C83" i="10"/>
  <c r="D83" i="10"/>
  <c r="E83" i="10"/>
  <c r="F83" i="10"/>
  <c r="G83" i="10"/>
  <c r="H83" i="10"/>
  <c r="I83" i="10"/>
  <c r="J83" i="10"/>
  <c r="K83" i="10"/>
  <c r="B83" i="10"/>
  <c r="L80" i="10"/>
  <c r="L82" i="10"/>
  <c r="L81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L2" i="10"/>
  <c r="C83" i="1"/>
  <c r="D83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B83" i="1"/>
  <c r="S83" i="1" l="1"/>
  <c r="R13" i="11"/>
  <c r="L83" i="10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B7" i="2"/>
  <c r="S26" i="1"/>
  <c r="S27" i="1"/>
  <c r="S28" i="1"/>
  <c r="S29" i="1"/>
  <c r="S30" i="1"/>
  <c r="S31" i="1"/>
  <c r="S32" i="1"/>
  <c r="S33" i="1"/>
  <c r="S34" i="1"/>
  <c r="S2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8" i="1"/>
  <c r="S9" i="1"/>
  <c r="S10" i="1"/>
  <c r="S11" i="1"/>
  <c r="S4" i="1"/>
  <c r="S5" i="1"/>
  <c r="S6" i="1"/>
  <c r="S7" i="1"/>
  <c r="S3" i="1"/>
  <c r="S7" i="2" l="1"/>
  <c r="F3" i="9"/>
  <c r="F4" i="9"/>
  <c r="F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2" i="9"/>
  <c r="E83" i="9" l="1"/>
  <c r="B83" i="9" l="1"/>
  <c r="F83" i="9" s="1"/>
  <c r="E3" i="8" l="1"/>
  <c r="D3" i="8"/>
  <c r="F3" i="8"/>
  <c r="H3" i="8"/>
  <c r="I3" i="8"/>
  <c r="J3" i="8"/>
  <c r="K7" i="8"/>
  <c r="G7" i="8"/>
  <c r="C7" i="8"/>
  <c r="B7" i="8"/>
  <c r="K6" i="8"/>
  <c r="G6" i="8"/>
  <c r="C6" i="8"/>
  <c r="B6" i="8"/>
  <c r="K5" i="8"/>
  <c r="G5" i="8"/>
  <c r="C5" i="8"/>
  <c r="B5" i="8"/>
  <c r="K4" i="8"/>
  <c r="K3" i="8" s="1"/>
  <c r="G4" i="8"/>
  <c r="G3" i="8" s="1"/>
  <c r="C4" i="8"/>
  <c r="C3" i="8" s="1"/>
  <c r="S4" i="2"/>
  <c r="S5" i="2"/>
  <c r="S6" i="2"/>
  <c r="S3" i="2"/>
  <c r="B3" i="8" l="1"/>
  <c r="L5" i="8"/>
  <c r="L7" i="8"/>
  <c r="L6" i="8"/>
  <c r="L4" i="8"/>
  <c r="L3" i="8" l="1"/>
</calcChain>
</file>

<file path=xl/sharedStrings.xml><?xml version="1.0" encoding="utf-8"?>
<sst xmlns="http://schemas.openxmlformats.org/spreadsheetml/2006/main" count="455" uniqueCount="148">
  <si>
    <t>Национальный центр</t>
  </si>
  <si>
    <t xml:space="preserve">Алтайский край </t>
  </si>
  <si>
    <t xml:space="preserve">Амурская область </t>
  </si>
  <si>
    <t>Архангельская область</t>
  </si>
  <si>
    <t xml:space="preserve">Астраханская область 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</si>
  <si>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</si>
  <si>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</si>
  <si>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</si>
  <si>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</si>
  <si>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</si>
  <si>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</si>
  <si>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 xml:space="preserve">Еврейская автономная область  </t>
  </si>
  <si>
    <t xml:space="preserve">Забайкальский край </t>
  </si>
  <si>
    <t>Ивановская область</t>
  </si>
  <si>
    <t xml:space="preserve">Иркутская область </t>
  </si>
  <si>
    <t xml:space="preserve">Кабардино-Балкарская Республика </t>
  </si>
  <si>
    <t xml:space="preserve">Калининградская область </t>
  </si>
  <si>
    <t xml:space="preserve">Калужская область </t>
  </si>
  <si>
    <t>Камчатский край</t>
  </si>
  <si>
    <t xml:space="preserve">Карачаево-Черкесская Республика </t>
  </si>
  <si>
    <t xml:space="preserve">Кемеровская область  </t>
  </si>
  <si>
    <t>Кировская область</t>
  </si>
  <si>
    <t>Костромская область</t>
  </si>
  <si>
    <t>Краснодарский край</t>
  </si>
  <si>
    <t xml:space="preserve">Красноярский край </t>
  </si>
  <si>
    <t>Курганская область</t>
  </si>
  <si>
    <t>Курская область</t>
  </si>
  <si>
    <t xml:space="preserve">Ленинградская область </t>
  </si>
  <si>
    <t>Липецкая область</t>
  </si>
  <si>
    <t xml:space="preserve">Магаданская область </t>
  </si>
  <si>
    <t>Москва</t>
  </si>
  <si>
    <t>Московская область</t>
  </si>
  <si>
    <t xml:space="preserve">Мурманская область </t>
  </si>
  <si>
    <t>Нижегородская область</t>
  </si>
  <si>
    <t>Новосибирская область</t>
  </si>
  <si>
    <t xml:space="preserve">Омская область </t>
  </si>
  <si>
    <t xml:space="preserve">Оренбургская область  </t>
  </si>
  <si>
    <t xml:space="preserve">Орловская область </t>
  </si>
  <si>
    <t>Пензенская область</t>
  </si>
  <si>
    <t>Пермский край</t>
  </si>
  <si>
    <t>Приморский край</t>
  </si>
  <si>
    <t xml:space="preserve">Псковская область </t>
  </si>
  <si>
    <t xml:space="preserve">Республика Адыгея </t>
  </si>
  <si>
    <t>Республика Башкортостан</t>
  </si>
  <si>
    <t xml:space="preserve">Республика Бурятия </t>
  </si>
  <si>
    <t xml:space="preserve">Республика Дагестан </t>
  </si>
  <si>
    <t xml:space="preserve">Республика Калмыкия </t>
  </si>
  <si>
    <t xml:space="preserve">Республика Карелия </t>
  </si>
  <si>
    <t xml:space="preserve">Республика Коми </t>
  </si>
  <si>
    <t>Республика Крым</t>
  </si>
  <si>
    <t>Республика Марий Эл</t>
  </si>
  <si>
    <t xml:space="preserve">Республика Мордовия </t>
  </si>
  <si>
    <t xml:space="preserve">Республика Северная Осетия-Алания </t>
  </si>
  <si>
    <t>Республика Татарстан</t>
  </si>
  <si>
    <t>Республика Удмуртия</t>
  </si>
  <si>
    <t>Республика Чувашия</t>
  </si>
  <si>
    <t xml:space="preserve">Ростовская область </t>
  </si>
  <si>
    <t>Рязанская область</t>
  </si>
  <si>
    <t>Самарская область</t>
  </si>
  <si>
    <t xml:space="preserve">Санкт-Петербург </t>
  </si>
  <si>
    <t>Саратовская область</t>
  </si>
  <si>
    <t xml:space="preserve">Сахалинская область </t>
  </si>
  <si>
    <t>Свердловская область</t>
  </si>
  <si>
    <t xml:space="preserve">Смоленская область </t>
  </si>
  <si>
    <t xml:space="preserve">Ставропольский край </t>
  </si>
  <si>
    <t>Тамбовская область</t>
  </si>
  <si>
    <t>Тверская область</t>
  </si>
  <si>
    <t xml:space="preserve">Томская область </t>
  </si>
  <si>
    <t>Тульская область</t>
  </si>
  <si>
    <t>Тюменская область</t>
  </si>
  <si>
    <t xml:space="preserve">Ульяновская область </t>
  </si>
  <si>
    <t>Хабаровский край</t>
  </si>
  <si>
    <t>ХМАО</t>
  </si>
  <si>
    <t xml:space="preserve">Челябинская область  </t>
  </si>
  <si>
    <t xml:space="preserve">Чеченская Республика </t>
  </si>
  <si>
    <t xml:space="preserve">Ярославская область </t>
  </si>
  <si>
    <t xml:space="preserve">Коммунальные услуги, потребленные на общедомовые нужды </t>
  </si>
  <si>
    <t>Общее имущество: состав, использование, возврат из чужого незаконного владения</t>
  </si>
  <si>
    <t xml:space="preserve">Жалобы на действия и бездействие уполномоченных органов власти, влияющие на соблюдение прав собственников </t>
  </si>
  <si>
    <t>Иные темы</t>
  </si>
  <si>
    <t>ГИС ЖКХ</t>
  </si>
  <si>
    <t>общее количество обращений</t>
  </si>
  <si>
    <t>I</t>
  </si>
  <si>
    <t>II</t>
  </si>
  <si>
    <t>III</t>
  </si>
  <si>
    <t>IV</t>
  </si>
  <si>
    <t>Квартал</t>
  </si>
  <si>
    <t>Проблемы с приборами учета</t>
  </si>
  <si>
    <t>Комфортная городская среда</t>
  </si>
  <si>
    <t>КВЛ</t>
  </si>
  <si>
    <t>Севастополь</t>
  </si>
  <si>
    <t>общее кол-во</t>
  </si>
  <si>
    <r>
      <t>Н</t>
    </r>
    <r>
      <rPr>
        <b/>
        <sz val="11"/>
        <color indexed="8"/>
        <rFont val="Times New Roman"/>
        <family val="1"/>
        <charset val="204"/>
      </rPr>
      <t>ачисление платы</t>
    </r>
    <r>
      <rPr>
        <sz val="11"/>
        <color indexed="8"/>
        <rFont val="Times New Roman"/>
        <family val="1"/>
        <charset val="204"/>
      </rPr>
      <t xml:space="preserve"> за жилищно-коммунальные услуги,  перерасчеты, формирование платежных документов, дополнительные платежи, установление размера платы, тарифы, нормативы</t>
    </r>
  </si>
  <si>
    <r>
      <rPr>
        <b/>
        <sz val="11"/>
        <color indexed="8"/>
        <rFont val="Times New Roman"/>
        <family val="1"/>
        <charset val="204"/>
      </rPr>
      <t>Качество предоставляемых коммунальных услуг</t>
    </r>
    <r>
      <rPr>
        <sz val="11"/>
        <color indexed="8"/>
        <rFont val="Times New Roman"/>
        <family val="1"/>
        <charset val="204"/>
      </rPr>
      <t xml:space="preserve"> (в т.ч. составление актов, приостановление и ограничение предсоставления услуг)                                                                      </t>
    </r>
  </si>
  <si>
    <r>
      <rPr>
        <b/>
        <sz val="11"/>
        <color indexed="8"/>
        <rFont val="Times New Roman"/>
        <family val="1"/>
        <charset val="204"/>
      </rPr>
      <t>Управление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>МКД УК, ЖСК, ТСЖ:</t>
    </r>
    <r>
      <rPr>
        <sz val="11"/>
        <color indexed="8"/>
        <rFont val="Times New Roman"/>
        <family val="1"/>
        <charset val="204"/>
      </rPr>
      <t xml:space="preserve"> (договор управления, учредительные документы, бездействие, работа АДС, раскрытие информации, предоставление отчета и проч.)</t>
    </r>
  </si>
  <si>
    <r>
      <t xml:space="preserve">Неудовлетворительное состояние МКД, ненадлежащее </t>
    </r>
    <r>
      <rPr>
        <b/>
        <sz val="11"/>
        <color indexed="8"/>
        <rFont val="Times New Roman"/>
        <family val="1"/>
        <charset val="204"/>
      </rPr>
      <t>содержание и текущий ремонт</t>
    </r>
    <r>
      <rPr>
        <sz val="11"/>
        <color indexed="8"/>
        <rFont val="Times New Roman"/>
        <family val="1"/>
        <charset val="204"/>
      </rPr>
      <t xml:space="preserve"> общего имущества</t>
    </r>
  </si>
  <si>
    <r>
      <rPr>
        <b/>
        <sz val="11"/>
        <rFont val="Times New Roman"/>
        <family val="1"/>
        <charset val="204"/>
      </rPr>
      <t>Капитальный ремонт</t>
    </r>
    <r>
      <rPr>
        <sz val="11"/>
        <rFont val="Times New Roman"/>
        <family val="1"/>
        <charset val="204"/>
      </rPr>
      <t xml:space="preserve"> (реализация региональных адресных программ, их актуализация, качество проводимого ремонта)</t>
    </r>
  </si>
  <si>
    <r>
      <t xml:space="preserve">Неудовлетворительное </t>
    </r>
    <r>
      <rPr>
        <b/>
        <sz val="11"/>
        <color indexed="8"/>
        <rFont val="Times New Roman"/>
        <family val="1"/>
        <charset val="204"/>
      </rPr>
      <t>благоустройство</t>
    </r>
    <r>
      <rPr>
        <sz val="11"/>
        <color indexed="8"/>
        <rFont val="Times New Roman"/>
        <family val="1"/>
        <charset val="204"/>
      </rPr>
      <t xml:space="preserve"> придомовой территории (в том числе состояние внутриквартальных проездов,  зеленых насаждений,  контейнерных площадок, образование свалок)</t>
    </r>
  </si>
  <si>
    <r>
      <t>Общие собрания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>собственников (членов ТСЖ, ЖСК):</t>
    </r>
    <r>
      <rPr>
        <sz val="11"/>
        <color indexed="8"/>
        <rFont val="Times New Roman"/>
        <family val="1"/>
        <charset val="204"/>
      </rPr>
      <t xml:space="preserve"> проблемы при проведении,  исполнение принятых решений</t>
    </r>
  </si>
  <si>
    <r>
      <t>Аварийное</t>
    </r>
    <r>
      <rPr>
        <sz val="11"/>
        <color indexed="8"/>
        <rFont val="Times New Roman"/>
        <family val="1"/>
        <charset val="204"/>
      </rPr>
      <t xml:space="preserve"> </t>
    </r>
    <r>
      <rPr>
        <b/>
        <sz val="11"/>
        <color indexed="8"/>
        <rFont val="Times New Roman"/>
        <family val="1"/>
        <charset val="204"/>
      </rPr>
      <t xml:space="preserve">и ветхое жилье: </t>
    </r>
    <r>
      <rPr>
        <sz val="11"/>
        <color indexed="8"/>
        <rFont val="Times New Roman"/>
        <family val="1"/>
        <charset val="204"/>
      </rPr>
      <t xml:space="preserve">проблемы с признанием, реализация программы переселения </t>
    </r>
  </si>
  <si>
    <r>
      <rPr>
        <b/>
        <sz val="11"/>
        <color indexed="8"/>
        <rFont val="Times New Roman"/>
        <family val="1"/>
        <charset val="204"/>
      </rPr>
      <t>ИПУ и ОДПУ</t>
    </r>
    <r>
      <rPr>
        <sz val="11"/>
        <color indexed="8"/>
        <rFont val="Times New Roman"/>
        <family val="1"/>
        <charset val="204"/>
      </rPr>
      <t xml:space="preserve">: приобретение, установка, ввод в эксплуатацию, эксплуатация, поверка, замена </t>
    </r>
  </si>
  <si>
    <r>
      <rPr>
        <b/>
        <sz val="11"/>
        <color indexed="8"/>
        <rFont val="Times New Roman"/>
        <family val="1"/>
        <charset val="204"/>
      </rPr>
      <t xml:space="preserve">Иные темы: </t>
    </r>
    <r>
      <rPr>
        <sz val="11"/>
        <color indexed="8"/>
        <rFont val="Times New Roman"/>
        <family val="1"/>
        <charset val="204"/>
      </rPr>
      <t>социальный найм; ТКО,  коррупционная составляющая;  проч.</t>
    </r>
  </si>
  <si>
    <t>Отчетный период</t>
  </si>
  <si>
    <t>Поквартальные сведения о количестве обращений, поступивших в НП "ЖКХ Контроль"                                                                     в 2018 году,  в разрезе тем</t>
  </si>
  <si>
    <t>I квл.                                                                                                             2018</t>
  </si>
  <si>
    <t>II квл.                 2018</t>
  </si>
  <si>
    <t>III квл.                       2018</t>
  </si>
  <si>
    <t>IV квл. 2018</t>
  </si>
  <si>
    <t>ТКО</t>
  </si>
  <si>
    <t>Прямые договоры</t>
  </si>
  <si>
    <t>Плата за жилищно-коммунальные услуги</t>
  </si>
  <si>
    <r>
      <rPr>
        <b/>
        <sz val="11"/>
        <rFont val="Times New Roman"/>
        <family val="1"/>
        <charset val="204"/>
      </rPr>
      <t>Качество предоставляемых коммунальных услуг</t>
    </r>
    <r>
      <rPr>
        <sz val="11"/>
        <rFont val="Times New Roman"/>
        <family val="1"/>
        <charset val="204"/>
      </rPr>
      <t xml:space="preserve">                                                               </t>
    </r>
  </si>
  <si>
    <r>
      <rPr>
        <b/>
        <sz val="11"/>
        <rFont val="Times New Roman"/>
        <family val="1"/>
        <charset val="204"/>
      </rPr>
      <t>Управление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МКД УК, ЖСК, ТСЖ</t>
    </r>
  </si>
  <si>
    <t>состояние МКД и качество услуг по ремонту и содержанию общего имущества</t>
  </si>
  <si>
    <r>
      <rPr>
        <b/>
        <sz val="11"/>
        <rFont val="Times New Roman"/>
        <family val="1"/>
        <charset val="204"/>
      </rPr>
      <t>Капитальный ремонт</t>
    </r>
    <r>
      <rPr>
        <sz val="11"/>
        <rFont val="Times New Roman"/>
        <family val="1"/>
        <charset val="204"/>
      </rPr>
      <t xml:space="preserve"> </t>
    </r>
  </si>
  <si>
    <r>
      <t>Общие собрания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собственников</t>
    </r>
  </si>
  <si>
    <t>роммунальные ресурсы, потребляемые при содержании и использовании общего имущества</t>
  </si>
  <si>
    <t>Жалобы на действия и бездействие уполномоченных органов власти</t>
  </si>
  <si>
    <t>ИТОГО:</t>
  </si>
  <si>
    <t xml:space="preserve">Поквартальные сведения о проблематике обращений,                                                                                                                                                                         поступивших в 2018 году в национальный и региональные центры НП "ЖКХ Контроль"                                                  </t>
  </si>
  <si>
    <t>итого 2018</t>
  </si>
  <si>
    <t>ТОП-10 тем обращений по версии НП «ЖКХ Контроль» по итогам 2018 года</t>
  </si>
  <si>
    <t>Республика Саха (Якутия)</t>
  </si>
  <si>
    <t>Новгородская область</t>
  </si>
  <si>
    <t>Чукотский АО</t>
  </si>
  <si>
    <t>ЯНАО</t>
  </si>
  <si>
    <t>ИТОГО обращений за 2018 год</t>
  </si>
  <si>
    <t>Забайкальский край</t>
  </si>
  <si>
    <t>Всего:</t>
  </si>
  <si>
    <t xml:space="preserve">Качество предоставляемых коммунальных услуг                                                               </t>
  </si>
  <si>
    <t>Управление МКД УК, ЖСК, ТСЖ</t>
  </si>
  <si>
    <t xml:space="preserve">Капитальный ремонт </t>
  </si>
  <si>
    <t>Общие собрания собственников</t>
  </si>
  <si>
    <t>Аварийное и ветхое жилье</t>
  </si>
  <si>
    <t>Коммунальные ресурсы, потребляемые при содержании и использовании общего имущества</t>
  </si>
  <si>
    <t xml:space="preserve">Неудовлетворительное благоустройство придомовой территории, Комфортная городская среда </t>
  </si>
  <si>
    <t>Общее количество обращений</t>
  </si>
  <si>
    <t>19.31%</t>
  </si>
  <si>
    <t>13.75%</t>
  </si>
  <si>
    <t>7.57 %</t>
  </si>
  <si>
    <t>3.71%</t>
  </si>
  <si>
    <t>2.72%</t>
  </si>
  <si>
    <t>2.44%</t>
  </si>
  <si>
    <t>16.43%</t>
  </si>
  <si>
    <t>8.32 %</t>
  </si>
  <si>
    <t>13.32%</t>
  </si>
  <si>
    <t>12.43%</t>
  </si>
  <si>
    <t>Поквартальные сведения                                                                                                                                                        о количестве обращений, поступивших в 2018 году в адрес национального и регинальных центров НП "ЖКХ Контроль"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</si>
</sst>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Fill="1" applyBorder="1" applyAlignment="1">
      <alignment horizontal="left" vertical="top" wrapText="1" shrinkToFit="1"/>
    </xf>
    <xf numFmtId="0" fontId="1" fillId="0" borderId="0" xfId="0" applyFont="1" applyFill="1"/>
    <xf numFmtId="0" fontId="4" fillId="0" borderId="0" xfId="0" applyFont="1" applyFill="1" applyBorder="1" applyAlignment="1">
      <alignment horizontal="left" vertical="top" wrapText="1" shrinkToFit="1"/>
    </xf>
    <xf numFmtId="0" fontId="4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Border="1"/>
    <xf numFmtId="0" fontId="5" fillId="0" borderId="0" xfId="0" applyFont="1" applyFill="1"/>
    <xf numFmtId="0" fontId="1" fillId="0" borderId="1" xfId="0" applyFont="1" applyFill="1" applyBorder="1"/>
    <xf numFmtId="2" fontId="0" fillId="0" borderId="0" xfId="0" applyNumberFormat="1" applyAlignment="1">
      <alignment shrinkToFit="1"/>
    </xf>
    <xf numFmtId="0" fontId="2" fillId="0" borderId="1" xfId="0" applyFont="1" applyFill="1" applyBorder="1" applyAlignment="1">
      <alignment vertical="top" wrapText="1"/>
    </xf>
    <xf numFmtId="0" fontId="5" fillId="0" borderId="1" xfId="0" applyFont="1" applyFill="1" applyBorder="1"/>
    <xf numFmtId="2" fontId="0" fillId="0" borderId="1" xfId="0" applyNumberFormat="1" applyBorder="1" applyAlignment="1">
      <alignment shrinkToFit="1"/>
    </xf>
    <xf numFmtId="0" fontId="6" fillId="0" borderId="1" xfId="0" applyFont="1" applyBorder="1"/>
    <xf numFmtId="0" fontId="6" fillId="0" borderId="0" xfId="0" applyFont="1"/>
    <xf numFmtId="2" fontId="6" fillId="0" borderId="1" xfId="0" applyNumberFormat="1" applyFont="1" applyBorder="1" applyAlignment="1">
      <alignment shrinkToFit="1"/>
    </xf>
    <xf numFmtId="10" fontId="0" fillId="0" borderId="1" xfId="0" applyNumberFormat="1" applyBorder="1" applyAlignment="1">
      <alignment shrinkToFit="1"/>
    </xf>
    <xf numFmtId="0" fontId="8" fillId="0" borderId="1" xfId="0" applyFont="1" applyFill="1" applyBorder="1" applyAlignment="1">
      <alignment wrapText="1" shrinkToFit="1"/>
    </xf>
    <xf numFmtId="0" fontId="10" fillId="0" borderId="0" xfId="0" applyFont="1" applyAlignment="1">
      <alignment wrapText="1" shrinkToFit="1"/>
    </xf>
    <xf numFmtId="0" fontId="0" fillId="0" borderId="0" xfId="0" applyAlignment="1">
      <alignment wrapText="1" shrinkToFit="1"/>
    </xf>
    <xf numFmtId="0" fontId="11" fillId="0" borderId="0" xfId="0" applyFont="1" applyAlignment="1">
      <alignment wrapText="1" shrinkToFit="1"/>
    </xf>
    <xf numFmtId="0" fontId="8" fillId="0" borderId="1" xfId="0" applyFont="1" applyBorder="1" applyAlignment="1">
      <alignment horizontal="left" wrapText="1" shrinkToFit="1"/>
    </xf>
    <xf numFmtId="0" fontId="9" fillId="0" borderId="1" xfId="0" applyFont="1" applyBorder="1" applyAlignment="1">
      <alignment horizontal="left" wrapText="1" shrinkToFit="1"/>
    </xf>
    <xf numFmtId="0" fontId="12" fillId="0" borderId="1" xfId="0" applyFont="1" applyBorder="1" applyAlignment="1">
      <alignment horizontal="left" wrapText="1" shrinkToFit="1"/>
    </xf>
    <xf numFmtId="0" fontId="12" fillId="0" borderId="1" xfId="0" applyFont="1" applyFill="1" applyBorder="1" applyAlignment="1">
      <alignment horizontal="left" wrapText="1" shrinkToFit="1"/>
    </xf>
    <xf numFmtId="0" fontId="11" fillId="0" borderId="1" xfId="0" applyFont="1" applyBorder="1" applyAlignment="1">
      <alignment wrapText="1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/>
    <xf numFmtId="0" fontId="9" fillId="0" borderId="1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textRotation="90" wrapText="1" shrinkToFit="1"/>
    </xf>
    <xf numFmtId="0" fontId="13" fillId="0" borderId="1" xfId="0" applyFont="1" applyBorder="1" applyAlignment="1">
      <alignment horizontal="left" textRotation="90" wrapText="1" shrinkToFit="1"/>
    </xf>
    <xf numFmtId="0" fontId="13" fillId="0" borderId="1" xfId="0" applyFont="1" applyFill="1" applyBorder="1" applyAlignment="1">
      <alignment horizontal="left" textRotation="90" wrapText="1" shrinkToFit="1"/>
    </xf>
    <xf numFmtId="0" fontId="13" fillId="0" borderId="1" xfId="0" applyNumberFormat="1" applyFont="1" applyBorder="1" applyAlignment="1">
      <alignment shrinkToFit="1"/>
    </xf>
    <xf numFmtId="0" fontId="14" fillId="0" borderId="0" xfId="0" applyNumberFormat="1" applyFont="1" applyAlignment="1">
      <alignment shrinkToFit="1"/>
    </xf>
    <xf numFmtId="0" fontId="13" fillId="0" borderId="1" xfId="0" applyNumberFormat="1" applyFont="1" applyFill="1" applyBorder="1" applyAlignment="1">
      <alignment horizontal="left" wrapText="1" shrinkToFit="1"/>
    </xf>
    <xf numFmtId="0" fontId="12" fillId="0" borderId="1" xfId="0" applyNumberFormat="1" applyFont="1" applyFill="1" applyBorder="1" applyAlignment="1">
      <alignment horizontal="left" wrapText="1" shrinkToFit="1"/>
    </xf>
    <xf numFmtId="0" fontId="8" fillId="0" borderId="1" xfId="0" applyNumberFormat="1" applyFont="1" applyBorder="1" applyAlignment="1">
      <alignment wrapText="1" shrinkToFit="1"/>
    </xf>
    <xf numFmtId="0" fontId="8" fillId="0" borderId="0" xfId="0" applyFont="1" applyAlignment="1">
      <alignment wrapText="1" shrinkToFit="1"/>
    </xf>
    <xf numFmtId="0" fontId="12" fillId="0" borderId="1" xfId="0" applyNumberFormat="1" applyFont="1" applyBorder="1" applyAlignment="1">
      <alignment wrapText="1" shrinkToFit="1"/>
    </xf>
    <xf numFmtId="0" fontId="8" fillId="0" borderId="0" xfId="0" applyFont="1" applyAlignment="1">
      <alignment horizontal="center" wrapText="1" shrinkToFit="1"/>
    </xf>
    <xf numFmtId="0" fontId="11" fillId="0" borderId="1" xfId="0" applyFont="1" applyBorder="1" applyAlignment="1">
      <alignment horizontal="center" wrapText="1" shrinkToFit="1"/>
    </xf>
    <xf numFmtId="0" fontId="11" fillId="0" borderId="0" xfId="0" applyFont="1"/>
    <xf numFmtId="0" fontId="17" fillId="0" borderId="0" xfId="0" applyFont="1"/>
    <xf numFmtId="0" fontId="13" fillId="0" borderId="1" xfId="0" applyFont="1" applyFill="1" applyBorder="1" applyAlignment="1">
      <alignment horizontal="left" vertical="top" wrapText="1" shrinkToFit="1"/>
    </xf>
    <xf numFmtId="0" fontId="18" fillId="0" borderId="0" xfId="0" applyFont="1"/>
    <xf numFmtId="0" fontId="12" fillId="0" borderId="0" xfId="0" applyFont="1" applyFill="1"/>
    <xf numFmtId="0" fontId="9" fillId="0" borderId="0" xfId="0" applyFont="1"/>
    <xf numFmtId="0" fontId="18" fillId="0" borderId="0" xfId="0" applyFont="1" applyFill="1"/>
    <xf numFmtId="0" fontId="11" fillId="0" borderId="0" xfId="0" applyFont="1" applyFill="1" applyAlignment="1">
      <alignment wrapText="1" shrinkToFit="1"/>
    </xf>
    <xf numFmtId="0" fontId="11" fillId="0" borderId="0" xfId="0" applyFont="1" applyFill="1"/>
    <xf numFmtId="0" fontId="9" fillId="0" borderId="0" xfId="0" applyFont="1" applyFill="1"/>
    <xf numFmtId="0" fontId="17" fillId="0" borderId="0" xfId="0" applyFont="1" applyFill="1"/>
    <xf numFmtId="0" fontId="11" fillId="0" borderId="1" xfId="0" applyFont="1" applyFill="1" applyBorder="1" applyAlignment="1">
      <alignment wrapText="1" shrinkToFit="1"/>
    </xf>
    <xf numFmtId="0" fontId="11" fillId="0" borderId="1" xfId="0" applyFont="1" applyFill="1" applyBorder="1"/>
    <xf numFmtId="0" fontId="11" fillId="0" borderId="1" xfId="0" applyNumberFormat="1" applyFont="1" applyFill="1" applyBorder="1"/>
    <xf numFmtId="0" fontId="9" fillId="0" borderId="1" xfId="0" applyNumberFormat="1" applyFont="1" applyFill="1" applyBorder="1"/>
    <xf numFmtId="0" fontId="18" fillId="0" borderId="1" xfId="0" applyFont="1" applyFill="1" applyBorder="1" applyAlignment="1">
      <alignment wrapText="1" shrinkToFit="1"/>
    </xf>
    <xf numFmtId="0" fontId="18" fillId="0" borderId="1" xfId="0" applyFont="1" applyFill="1" applyBorder="1"/>
    <xf numFmtId="0" fontId="13" fillId="0" borderId="1" xfId="0" applyFont="1" applyFill="1" applyBorder="1"/>
    <xf numFmtId="0" fontId="18" fillId="0" borderId="1" xfId="0" applyFont="1" applyBorder="1" applyAlignment="1">
      <alignment wrapText="1" shrinkToFit="1"/>
    </xf>
    <xf numFmtId="0" fontId="14" fillId="0" borderId="0" xfId="0" applyFont="1"/>
    <xf numFmtId="0" fontId="1" fillId="0" borderId="0" xfId="0" applyFont="1" applyFill="1" applyBorder="1"/>
    <xf numFmtId="0" fontId="3" fillId="0" borderId="0" xfId="0" applyFont="1" applyFill="1" applyBorder="1" applyAlignment="1">
      <alignment vertical="top" wrapText="1"/>
    </xf>
    <xf numFmtId="0" fontId="19" fillId="0" borderId="0" xfId="0" applyFont="1" applyFill="1" applyBorder="1"/>
    <xf numFmtId="0" fontId="0" fillId="0" borderId="1" xfId="0" applyBorder="1" applyAlignment="1">
      <alignment wrapText="1" shrinkToFit="1"/>
    </xf>
    <xf numFmtId="0" fontId="16" fillId="0" borderId="2" xfId="0" applyFont="1" applyBorder="1" applyAlignment="1"/>
    <xf numFmtId="0" fontId="9" fillId="0" borderId="1" xfId="0" applyFont="1" applyBorder="1" applyAlignment="1">
      <alignment wrapText="1" shrinkToFit="1"/>
    </xf>
    <xf numFmtId="0" fontId="20" fillId="0" borderId="1" xfId="0" applyFont="1" applyFill="1" applyBorder="1"/>
    <xf numFmtId="0" fontId="14" fillId="0" borderId="0" xfId="0" applyFont="1" applyAlignment="1">
      <alignment wrapText="1" shrinkToFit="1"/>
    </xf>
    <xf numFmtId="0" fontId="0" fillId="0" borderId="1" xfId="0" applyNumberFormat="1" applyBorder="1" applyAlignment="1">
      <alignment shrinkToFit="1"/>
    </xf>
    <xf numFmtId="0" fontId="8" fillId="0" borderId="2" xfId="0" applyFont="1" applyBorder="1" applyAlignment="1">
      <alignment horizontal="center" wrapText="1" shrinkToFit="1"/>
    </xf>
    <xf numFmtId="0" fontId="15" fillId="0" borderId="3" xfId="0" applyFont="1" applyBorder="1" applyAlignment="1">
      <alignment horizontal="center" wrapText="1" shrinkToFit="1"/>
    </xf>
    <xf numFmtId="0" fontId="15" fillId="0" borderId="2" xfId="0" applyFont="1" applyBorder="1" applyAlignment="1">
      <alignment horizontal="center" wrapText="1" shrinkToFit="1"/>
    </xf>
    <xf numFmtId="0" fontId="15" fillId="0" borderId="4" xfId="0" applyFont="1" applyBorder="1" applyAlignment="1">
      <alignment horizontal="center" wrapText="1" shrinkToFit="1"/>
    </xf>
    <xf numFmtId="0" fontId="16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 wrapText="1" shrinkToFit="1"/>
    </xf>
    <xf numFmtId="0" fontId="16" fillId="0" borderId="5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'ТОП 10 1 вариант'!$B$2:$K$2</c:f>
              <c:strCache>
                <c:ptCount val="10"/>
                <c:pt idx="0">
                  <c:v>Плата за жилищно-коммунальные услуги</c:v>
                </c:pt>
                <c:pt idx="1">
                  <c:v>Управление МКД УК, ЖСК, ТСЖ</c:v>
                </c:pt>
                <c:pt idx="2">
                  <c:v>состояние МКД и качество услуг по ремонту и содержанию общего имущества</c:v>
                </c:pt>
                <c:pt idx="3">
                  <c:v>Качество предоставляемых коммунальных услуг                                                               </c:v>
                </c:pt>
                <c:pt idx="4">
                  <c:v>Капитальный ремонт </c:v>
                </c:pt>
                <c:pt idx="5">
                  <c:v>Неудовлетворительное благоустройство придомовой территории, Комфортная городская среда </c:v>
                </c:pt>
                <c:pt idx="6">
                  <c:v>Общие собрания собственников</c:v>
                </c:pt>
                <c:pt idx="7">
                  <c:v>Проблемы с приборами учета</c:v>
                </c:pt>
                <c:pt idx="8">
                  <c:v>Общее имущество: состав, использование, возврат из чужого незаконного владения</c:v>
                </c:pt>
                <c:pt idx="9">
                  <c:v>Иные темы</c:v>
                </c:pt>
              </c:strCache>
            </c:strRef>
          </c:cat>
          <c:val>
            <c:numRef>
              <c:f>'ТОП 10 1 вариант'!$B$3:$K$3</c:f>
              <c:numCache>
                <c:formatCode>General</c:formatCode>
                <c:ptCount val="10"/>
                <c:pt idx="0">
                  <c:v>5601</c:v>
                </c:pt>
                <c:pt idx="1">
                  <c:v>3989</c:v>
                </c:pt>
                <c:pt idx="2">
                  <c:v>3862</c:v>
                </c:pt>
                <c:pt idx="3">
                  <c:v>3605</c:v>
                </c:pt>
                <c:pt idx="4">
                  <c:v>2414</c:v>
                </c:pt>
                <c:pt idx="5">
                  <c:v>2196</c:v>
                </c:pt>
                <c:pt idx="6">
                  <c:v>1076</c:v>
                </c:pt>
                <c:pt idx="7">
                  <c:v>788</c:v>
                </c:pt>
                <c:pt idx="8">
                  <c:v>707</c:v>
                </c:pt>
                <c:pt idx="9">
                  <c:v>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5-4F29-B0FA-C3807A66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12</xdr:row>
      <xdr:rowOff>304800</xdr:rowOff>
    </xdr:from>
    <xdr:to>
      <xdr:col>11</xdr:col>
      <xdr:colOff>485775</xdr:colOff>
      <xdr:row>30</xdr:row>
      <xdr:rowOff>180975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8"/>
  <sheetViews>
    <sheetView topLeftCell="A46" workbookViewId="0">
      <selection activeCell="C9" sqref="C9"/>
    </sheetView>
  </sheetViews>
  <sheetFormatPr defaultRowHeight="15" customHeight="1" x14ac:dyDescent="0.25"/>
  <cols>
    <col min="1" max="1" width="40.7109375" style="37" customWidth="1"/>
    <col min="2" max="3" width="9.140625" style="39" customWidth="1"/>
    <col min="4" max="4" width="9.140625" style="39"/>
    <col min="5" max="6" width="9.140625" style="37"/>
    <col min="7" max="16384" width="9.140625" style="18"/>
  </cols>
  <sheetData>
    <row r="1" spans="1:6" s="37" customFormat="1" ht="48" customHeight="1" x14ac:dyDescent="0.25">
      <c r="A1" s="70" t="s">
        <v>147</v>
      </c>
      <c r="B1" s="70"/>
      <c r="C1" s="70"/>
      <c r="D1" s="70"/>
      <c r="E1" s="70"/>
      <c r="F1" s="70"/>
    </row>
    <row r="2" spans="1:6" s="37" customFormat="1" ht="15" customHeight="1" x14ac:dyDescent="0.25">
      <c r="A2" s="34" t="s">
        <v>0</v>
      </c>
      <c r="B2" s="36"/>
      <c r="C2" s="36"/>
      <c r="D2" s="36"/>
      <c r="E2" s="36"/>
      <c r="F2" s="36">
        <f>SUM(B2:E2)</f>
        <v>0</v>
      </c>
    </row>
    <row r="3" spans="1:6" s="37" customFormat="1" ht="15" customHeight="1" x14ac:dyDescent="0.25">
      <c r="A3" s="35" t="s">
        <v>1</v>
      </c>
      <c r="B3" s="36"/>
      <c r="C3" s="36"/>
      <c r="D3" s="36"/>
      <c r="E3" s="36"/>
      <c r="F3" s="36">
        <f t="shared" ref="F3:F66" si="0">SUM(B3:E3)</f>
        <v>0</v>
      </c>
    </row>
    <row r="4" spans="1:6" s="37" customFormat="1" ht="15" customHeight="1" x14ac:dyDescent="0.25">
      <c r="A4" s="35" t="s">
        <v>2</v>
      </c>
      <c r="B4" s="36"/>
      <c r="C4" s="36"/>
      <c r="D4" s="36"/>
      <c r="E4" s="36"/>
      <c r="F4" s="36">
        <f t="shared" si="0"/>
        <v>0</v>
      </c>
    </row>
    <row r="5" spans="1:6" s="37" customFormat="1" ht="15" customHeight="1" x14ac:dyDescent="0.25">
      <c r="A5" s="35" t="s">
        <v>3</v>
      </c>
      <c r="B5" s="36"/>
      <c r="C5" s="36"/>
      <c r="D5" s="36"/>
      <c r="E5" s="36"/>
      <c r="F5" s="36">
        <f t="shared" si="0"/>
        <v>0</v>
      </c>
    </row>
    <row r="6" spans="1:6" s="37" customFormat="1" ht="15" customHeight="1" x14ac:dyDescent="0.25">
      <c r="A6" s="35" t="s">
        <v>4</v>
      </c>
      <c r="B6" s="36"/>
      <c r="C6" s="36"/>
      <c r="D6" s="36"/>
      <c r="E6" s="36"/>
      <c r="F6" s="36">
        <f t="shared" si="0"/>
        <v>0</v>
      </c>
    </row>
    <row r="7" spans="1:6" s="37" customFormat="1" ht="15" customHeight="1" x14ac:dyDescent="0.25">
      <c r="A7" s="35" t="s">
        <v>5</v>
      </c>
      <c r="B7" s="36"/>
      <c r="C7" s="36"/>
      <c r="D7" s="36"/>
      <c r="E7" s="36"/>
      <c r="F7" s="36">
        <f t="shared" si="0"/>
        <v>0</v>
      </c>
    </row>
    <row r="8" spans="1:6" s="37" customFormat="1" ht="15" customHeight="1" x14ac:dyDescent="0.25">
      <c r="A8" s="35" t="s">
        <v>6</v>
      </c>
      <c r="B8" s="36"/>
      <c r="C8" s="36"/>
      <c r="D8" s="36"/>
      <c r="E8" s="36"/>
      <c r="F8" s="36">
        <f t="shared" si="0"/>
        <v>0</v>
      </c>
    </row>
    <row r="9" spans="1:6" s="37" customFormat="1" ht="15" customHeight="1" x14ac:dyDescent="0.25">
      <c r="A9" s="34" t="s">
        <v>7</v>
      </c>
      <c r="B9" s="36"/>
      <c r="C9" s="36"/>
      <c r="D9" s="36"/>
      <c r="E9" s="36"/>
      <c r="F9" s="36">
        <f t="shared" si="0"/>
        <v>0</v>
      </c>
    </row>
    <row r="10" spans="1:6" s="37" customFormat="1" ht="15" customHeight="1" x14ac:dyDescent="0.25">
      <c r="A10" s="35" t="s">
        <v>8</v>
      </c>
      <c r="B10" s="36"/>
      <c r="C10" s="36"/>
      <c r="D10" s="36"/>
      <c r="E10" s="36"/>
      <c r="F10" s="36">
        <f t="shared" si="0"/>
        <v>0</v>
      </c>
    </row>
    <row r="11" spans="1:6" s="37" customFormat="1" ht="15" customHeight="1" x14ac:dyDescent="0.25">
      <c r="A11" s="35" t="s">
        <v>9</v>
      </c>
      <c r="B11" s="36"/>
      <c r="C11" s="36"/>
      <c r="D11" s="36"/>
      <c r="E11" s="36"/>
      <c r="F11" s="36">
        <f t="shared" si="0"/>
        <v>0</v>
      </c>
    </row>
    <row r="12" spans="1:6" s="37" customFormat="1" ht="15" customHeight="1" x14ac:dyDescent="0.25">
      <c r="A12" s="35" t="s">
        <v>10</v>
      </c>
      <c r="B12" s="36"/>
      <c r="C12" s="36"/>
      <c r="D12" s="36"/>
      <c r="E12" s="36"/>
      <c r="F12" s="36">
        <f t="shared" si="0"/>
        <v>0</v>
      </c>
    </row>
    <row r="13" spans="1:6" s="37" customFormat="1" ht="15" customHeight="1" x14ac:dyDescent="0.25">
      <c r="A13" s="35" t="s">
        <v>11</v>
      </c>
      <c r="B13" s="36"/>
      <c r="C13" s="36"/>
      <c r="D13" s="36"/>
      <c r="E13" s="36"/>
      <c r="F13" s="36">
        <f t="shared" si="0"/>
        <v>0</v>
      </c>
    </row>
    <row r="14" spans="1:6" s="37" customFormat="1" ht="15" customHeight="1" x14ac:dyDescent="0.25">
      <c r="A14" s="38" t="s">
        <v>12</v>
      </c>
      <c r="B14" s="36"/>
      <c r="C14" s="36"/>
      <c r="D14" s="36"/>
      <c r="E14" s="36"/>
      <c r="F14" s="36">
        <f t="shared" si="0"/>
        <v>0</v>
      </c>
    </row>
    <row r="15" spans="1:6" s="37" customFormat="1" ht="15" customHeight="1" x14ac:dyDescent="0.25">
      <c r="A15" s="35" t="s">
        <v>13</v>
      </c>
      <c r="B15" s="36"/>
      <c r="C15" s="36"/>
      <c r="D15" s="36"/>
      <c r="E15" s="36"/>
      <c r="F15" s="36">
        <f t="shared" si="0"/>
        <v>0</v>
      </c>
    </row>
    <row r="16" spans="1:6" s="37" customFormat="1" ht="15" customHeight="1" x14ac:dyDescent="0.25">
      <c r="A16" s="35" t="s">
        <v>14</v>
      </c>
      <c r="B16" s="36"/>
      <c r="C16" s="36"/>
      <c r="D16" s="36"/>
      <c r="E16" s="36"/>
      <c r="F16" s="36">
        <f t="shared" si="0"/>
        <v>0</v>
      </c>
    </row>
    <row r="17" spans="1:6" s="37" customFormat="1" ht="15" customHeight="1" x14ac:dyDescent="0.25">
      <c r="A17" s="35" t="s">
        <v>15</v>
      </c>
      <c r="B17" s="36"/>
      <c r="C17" s="36"/>
      <c r="D17" s="36"/>
      <c r="E17" s="36"/>
      <c r="F17" s="36">
        <f t="shared" si="0"/>
        <v>0</v>
      </c>
    </row>
    <row r="18" spans="1:6" s="37" customFormat="1" ht="15" customHeight="1" x14ac:dyDescent="0.25">
      <c r="A18" s="35" t="s">
        <v>16</v>
      </c>
      <c r="B18" s="36"/>
      <c r="C18" s="36"/>
      <c r="D18" s="36"/>
      <c r="E18" s="36"/>
      <c r="F18" s="36">
        <f t="shared" si="0"/>
        <v>0</v>
      </c>
    </row>
    <row r="19" spans="1:6" s="37" customFormat="1" ht="15" customHeight="1" x14ac:dyDescent="0.25">
      <c r="A19" s="35" t="s">
        <v>17</v>
      </c>
      <c r="B19" s="36"/>
      <c r="C19" s="36"/>
      <c r="D19" s="36"/>
      <c r="E19" s="36"/>
      <c r="F19" s="36">
        <f t="shared" si="0"/>
        <v>0</v>
      </c>
    </row>
    <row r="20" spans="1:6" s="37" customFormat="1" ht="15" customHeight="1" x14ac:dyDescent="0.25">
      <c r="A20" s="35" t="s">
        <v>18</v>
      </c>
      <c r="B20" s="36"/>
      <c r="C20" s="36"/>
      <c r="D20" s="36"/>
      <c r="E20" s="36"/>
      <c r="F20" s="36">
        <f t="shared" si="0"/>
        <v>0</v>
      </c>
    </row>
    <row r="21" spans="1:6" s="37" customFormat="1" ht="15" customHeight="1" x14ac:dyDescent="0.25">
      <c r="A21" s="35" t="s">
        <v>19</v>
      </c>
      <c r="B21" s="36"/>
      <c r="C21" s="36"/>
      <c r="D21" s="36"/>
      <c r="E21" s="36"/>
      <c r="F21" s="36">
        <f t="shared" si="0"/>
        <v>0</v>
      </c>
    </row>
    <row r="22" spans="1:6" s="37" customFormat="1" ht="15" customHeight="1" x14ac:dyDescent="0.25">
      <c r="A22" s="35" t="s">
        <v>20</v>
      </c>
      <c r="B22" s="36"/>
      <c r="C22" s="36"/>
      <c r="D22" s="36"/>
      <c r="E22" s="36"/>
      <c r="F22" s="36">
        <f t="shared" si="0"/>
        <v>0</v>
      </c>
    </row>
    <row r="23" spans="1:6" s="37" customFormat="1" ht="15" customHeight="1" x14ac:dyDescent="0.25">
      <c r="A23" s="35" t="s">
        <v>21</v>
      </c>
      <c r="B23" s="36"/>
      <c r="C23" s="36"/>
      <c r="D23" s="36"/>
      <c r="E23" s="36"/>
      <c r="F23" s="36">
        <f t="shared" si="0"/>
        <v>0</v>
      </c>
    </row>
    <row r="24" spans="1:6" s="37" customFormat="1" ht="15" customHeight="1" x14ac:dyDescent="0.25">
      <c r="A24" s="35" t="s">
        <v>22</v>
      </c>
      <c r="B24" s="36"/>
      <c r="C24" s="36"/>
      <c r="D24" s="36"/>
      <c r="E24" s="36"/>
      <c r="F24" s="36">
        <f t="shared" si="0"/>
        <v>0</v>
      </c>
    </row>
    <row r="25" spans="1:6" s="37" customFormat="1" ht="15" customHeight="1" x14ac:dyDescent="0.25">
      <c r="A25" s="35" t="s">
        <v>23</v>
      </c>
      <c r="B25" s="36"/>
      <c r="C25" s="36"/>
      <c r="D25" s="36"/>
      <c r="E25" s="36"/>
      <c r="F25" s="36">
        <f t="shared" si="0"/>
        <v>0</v>
      </c>
    </row>
    <row r="26" spans="1:6" s="37" customFormat="1" ht="15" customHeight="1" x14ac:dyDescent="0.25">
      <c r="A26" s="35" t="s">
        <v>24</v>
      </c>
      <c r="B26" s="36"/>
      <c r="C26" s="36"/>
      <c r="D26" s="36"/>
      <c r="E26" s="36"/>
      <c r="F26" s="36">
        <f t="shared" si="0"/>
        <v>0</v>
      </c>
    </row>
    <row r="27" spans="1:6" s="37" customFormat="1" ht="15" customHeight="1" x14ac:dyDescent="0.25">
      <c r="A27" s="35" t="s">
        <v>25</v>
      </c>
      <c r="B27" s="36"/>
      <c r="C27" s="36"/>
      <c r="D27" s="36"/>
      <c r="E27" s="36"/>
      <c r="F27" s="36">
        <f t="shared" si="0"/>
        <v>0</v>
      </c>
    </row>
    <row r="28" spans="1:6" s="37" customFormat="1" ht="15" customHeight="1" x14ac:dyDescent="0.25">
      <c r="A28" s="35" t="s">
        <v>26</v>
      </c>
      <c r="B28" s="36"/>
      <c r="C28" s="36"/>
      <c r="D28" s="36"/>
      <c r="E28" s="36"/>
      <c r="F28" s="36">
        <f t="shared" si="0"/>
        <v>0</v>
      </c>
    </row>
    <row r="29" spans="1:6" s="37" customFormat="1" ht="15" customHeight="1" x14ac:dyDescent="0.25">
      <c r="A29" s="35" t="s">
        <v>27</v>
      </c>
      <c r="B29" s="36"/>
      <c r="C29" s="36"/>
      <c r="D29" s="36"/>
      <c r="E29" s="36"/>
      <c r="F29" s="36">
        <f t="shared" si="0"/>
        <v>0</v>
      </c>
    </row>
    <row r="30" spans="1:6" s="37" customFormat="1" ht="15" customHeight="1" x14ac:dyDescent="0.25">
      <c r="A30" s="35" t="s">
        <v>28</v>
      </c>
      <c r="B30" s="36"/>
      <c r="C30" s="36"/>
      <c r="D30" s="36"/>
      <c r="E30" s="36"/>
      <c r="F30" s="36">
        <f t="shared" si="0"/>
        <v>0</v>
      </c>
    </row>
    <row r="31" spans="1:6" s="37" customFormat="1" ht="15" customHeight="1" x14ac:dyDescent="0.25">
      <c r="A31" s="35" t="s">
        <v>29</v>
      </c>
      <c r="B31" s="36"/>
      <c r="C31" s="36"/>
      <c r="D31" s="36"/>
      <c r="E31" s="36"/>
      <c r="F31" s="36">
        <f t="shared" si="0"/>
        <v>0</v>
      </c>
    </row>
    <row r="32" spans="1:6" s="37" customFormat="1" ht="15" customHeight="1" x14ac:dyDescent="0.25">
      <c r="A32" s="35" t="s">
        <v>30</v>
      </c>
      <c r="B32" s="36"/>
      <c r="C32" s="36"/>
      <c r="D32" s="36"/>
      <c r="E32" s="36"/>
      <c r="F32" s="36">
        <f t="shared" si="0"/>
        <v>0</v>
      </c>
    </row>
    <row r="33" spans="1:6" s="37" customFormat="1" ht="15" customHeight="1" x14ac:dyDescent="0.25">
      <c r="A33" s="35" t="s">
        <v>31</v>
      </c>
      <c r="B33" s="36"/>
      <c r="C33" s="36"/>
      <c r="D33" s="36"/>
      <c r="E33" s="36"/>
      <c r="F33" s="36">
        <f t="shared" si="0"/>
        <v>0</v>
      </c>
    </row>
    <row r="34" spans="1:6" s="37" customFormat="1" ht="15" customHeight="1" x14ac:dyDescent="0.25">
      <c r="A34" s="35" t="s">
        <v>32</v>
      </c>
      <c r="B34" s="36"/>
      <c r="C34" s="36"/>
      <c r="D34" s="36"/>
      <c r="E34" s="36"/>
      <c r="F34" s="36">
        <f t="shared" si="0"/>
        <v>0</v>
      </c>
    </row>
    <row r="35" spans="1:6" s="37" customFormat="1" ht="15" customHeight="1" x14ac:dyDescent="0.25">
      <c r="A35" s="35" t="s">
        <v>33</v>
      </c>
      <c r="B35" s="36"/>
      <c r="C35" s="36"/>
      <c r="D35" s="36"/>
      <c r="E35" s="36"/>
      <c r="F35" s="36">
        <f t="shared" si="0"/>
        <v>0</v>
      </c>
    </row>
    <row r="36" spans="1:6" s="37" customFormat="1" ht="15" customHeight="1" x14ac:dyDescent="0.25">
      <c r="A36" s="35" t="s">
        <v>34</v>
      </c>
      <c r="B36" s="36"/>
      <c r="C36" s="36"/>
      <c r="D36" s="36"/>
      <c r="E36" s="36"/>
      <c r="F36" s="36">
        <f t="shared" si="0"/>
        <v>0</v>
      </c>
    </row>
    <row r="37" spans="1:6" s="37" customFormat="1" ht="15" customHeight="1" x14ac:dyDescent="0.25">
      <c r="A37" s="35" t="s">
        <v>35</v>
      </c>
      <c r="B37" s="36"/>
      <c r="C37" s="36"/>
      <c r="D37" s="36"/>
      <c r="E37" s="36"/>
      <c r="F37" s="36">
        <f t="shared" si="0"/>
        <v>0</v>
      </c>
    </row>
    <row r="38" spans="1:6" s="37" customFormat="1" ht="15" customHeight="1" x14ac:dyDescent="0.25">
      <c r="A38" s="35" t="s">
        <v>36</v>
      </c>
      <c r="B38" s="36"/>
      <c r="C38" s="36"/>
      <c r="D38" s="36"/>
      <c r="E38" s="36"/>
      <c r="F38" s="36">
        <f t="shared" si="0"/>
        <v>0</v>
      </c>
    </row>
    <row r="39" spans="1:6" s="37" customFormat="1" ht="15" customHeight="1" x14ac:dyDescent="0.25">
      <c r="A39" s="35" t="s">
        <v>37</v>
      </c>
      <c r="B39" s="36"/>
      <c r="C39" s="36"/>
      <c r="D39" s="36"/>
      <c r="E39" s="36"/>
      <c r="F39" s="36">
        <f t="shared" si="0"/>
        <v>0</v>
      </c>
    </row>
    <row r="40" spans="1:6" s="37" customFormat="1" ht="15" customHeight="1" x14ac:dyDescent="0.25">
      <c r="A40" s="35" t="s">
        <v>38</v>
      </c>
      <c r="B40" s="36"/>
      <c r="C40" s="36"/>
      <c r="D40" s="36"/>
      <c r="E40" s="36"/>
      <c r="F40" s="36">
        <f t="shared" si="0"/>
        <v>0</v>
      </c>
    </row>
    <row r="41" spans="1:6" s="37" customFormat="1" ht="15" customHeight="1" x14ac:dyDescent="0.25">
      <c r="A41" s="35" t="s">
        <v>39</v>
      </c>
      <c r="B41" s="36"/>
      <c r="C41" s="36"/>
      <c r="D41" s="36"/>
      <c r="E41" s="36"/>
      <c r="F41" s="36">
        <f t="shared" si="0"/>
        <v>0</v>
      </c>
    </row>
    <row r="42" spans="1:6" s="37" customFormat="1" ht="15" customHeight="1" x14ac:dyDescent="0.25">
      <c r="A42" s="35" t="s">
        <v>40</v>
      </c>
      <c r="B42" s="36"/>
      <c r="C42" s="36"/>
      <c r="D42" s="36"/>
      <c r="E42" s="36"/>
      <c r="F42" s="36">
        <f t="shared" si="0"/>
        <v>0</v>
      </c>
    </row>
    <row r="43" spans="1:6" s="37" customFormat="1" ht="15" customHeight="1" x14ac:dyDescent="0.25">
      <c r="A43" s="38" t="s">
        <v>39</v>
      </c>
      <c r="B43" s="36"/>
      <c r="C43" s="36"/>
      <c r="D43" s="36"/>
      <c r="E43" s="36"/>
      <c r="F43" s="36">
        <f t="shared" si="0"/>
        <v>0</v>
      </c>
    </row>
    <row r="44" spans="1:6" s="37" customFormat="1" ht="15" customHeight="1" x14ac:dyDescent="0.25">
      <c r="A44" s="35" t="s">
        <v>41</v>
      </c>
      <c r="B44" s="36"/>
      <c r="C44" s="36"/>
      <c r="D44" s="36"/>
      <c r="E44" s="36"/>
      <c r="F44" s="36">
        <f t="shared" si="0"/>
        <v>0</v>
      </c>
    </row>
    <row r="45" spans="1:6" s="37" customFormat="1" ht="15" customHeight="1" x14ac:dyDescent="0.25">
      <c r="A45" s="35" t="s">
        <v>42</v>
      </c>
      <c r="B45" s="36"/>
      <c r="C45" s="36"/>
      <c r="D45" s="36"/>
      <c r="E45" s="36"/>
      <c r="F45" s="36">
        <f t="shared" si="0"/>
        <v>0</v>
      </c>
    </row>
    <row r="46" spans="1:6" s="37" customFormat="1" ht="15" customHeight="1" x14ac:dyDescent="0.25">
      <c r="A46" s="35" t="s">
        <v>43</v>
      </c>
      <c r="B46" s="36"/>
      <c r="C46" s="36"/>
      <c r="D46" s="36"/>
      <c r="E46" s="36"/>
      <c r="F46" s="36">
        <f t="shared" si="0"/>
        <v>0</v>
      </c>
    </row>
    <row r="47" spans="1:6" s="37" customFormat="1" ht="15" customHeight="1" x14ac:dyDescent="0.25">
      <c r="A47" s="35" t="s">
        <v>44</v>
      </c>
      <c r="B47" s="36"/>
      <c r="C47" s="36"/>
      <c r="D47" s="36"/>
      <c r="E47" s="36"/>
      <c r="F47" s="36">
        <f t="shared" si="0"/>
        <v>0</v>
      </c>
    </row>
    <row r="48" spans="1:6" s="37" customFormat="1" ht="15" customHeight="1" x14ac:dyDescent="0.25">
      <c r="A48" s="35" t="s">
        <v>45</v>
      </c>
      <c r="B48" s="36"/>
      <c r="C48" s="36"/>
      <c r="D48" s="36"/>
      <c r="E48" s="36"/>
      <c r="F48" s="36">
        <f t="shared" si="0"/>
        <v>0</v>
      </c>
    </row>
    <row r="49" spans="1:6" s="37" customFormat="1" ht="15" customHeight="1" x14ac:dyDescent="0.25">
      <c r="A49" s="35" t="s">
        <v>46</v>
      </c>
      <c r="B49" s="36"/>
      <c r="C49" s="36"/>
      <c r="D49" s="36"/>
      <c r="E49" s="36"/>
      <c r="F49" s="36">
        <f t="shared" si="0"/>
        <v>0</v>
      </c>
    </row>
    <row r="50" spans="1:6" s="37" customFormat="1" ht="15" customHeight="1" x14ac:dyDescent="0.25">
      <c r="A50" s="35" t="s">
        <v>47</v>
      </c>
      <c r="B50" s="36"/>
      <c r="C50" s="36"/>
      <c r="D50" s="36"/>
      <c r="E50" s="36"/>
      <c r="F50" s="36">
        <f t="shared" si="0"/>
        <v>0</v>
      </c>
    </row>
    <row r="51" spans="1:6" s="37" customFormat="1" ht="15" customHeight="1" x14ac:dyDescent="0.25">
      <c r="A51" s="35" t="s">
        <v>48</v>
      </c>
      <c r="B51" s="36"/>
      <c r="C51" s="36"/>
      <c r="D51" s="36"/>
      <c r="E51" s="36"/>
      <c r="F51" s="36">
        <f t="shared" si="0"/>
        <v>0</v>
      </c>
    </row>
    <row r="52" spans="1:6" s="37" customFormat="1" ht="15" customHeight="1" x14ac:dyDescent="0.25">
      <c r="A52" s="35" t="s">
        <v>49</v>
      </c>
      <c r="B52" s="36"/>
      <c r="C52" s="36"/>
      <c r="D52" s="36"/>
      <c r="E52" s="36"/>
      <c r="F52" s="36">
        <f t="shared" si="0"/>
        <v>0</v>
      </c>
    </row>
    <row r="53" spans="1:6" s="37" customFormat="1" ht="15" customHeight="1" x14ac:dyDescent="0.25">
      <c r="A53" s="35" t="s">
        <v>50</v>
      </c>
      <c r="B53" s="36"/>
      <c r="C53" s="36"/>
      <c r="D53" s="36"/>
      <c r="E53" s="36"/>
      <c r="F53" s="36">
        <f t="shared" si="0"/>
        <v>0</v>
      </c>
    </row>
    <row r="54" spans="1:6" s="37" customFormat="1" ht="15" customHeight="1" x14ac:dyDescent="0.25">
      <c r="A54" s="35" t="s">
        <v>51</v>
      </c>
      <c r="B54" s="36"/>
      <c r="C54" s="36"/>
      <c r="D54" s="36"/>
      <c r="E54" s="36"/>
      <c r="F54" s="36">
        <f t="shared" si="0"/>
        <v>0</v>
      </c>
    </row>
    <row r="55" spans="1:6" s="37" customFormat="1" ht="15" customHeight="1" x14ac:dyDescent="0.25">
      <c r="A55" s="24" t="s">
        <v>122</v>
      </c>
      <c r="B55" s="36"/>
      <c r="C55" s="36"/>
      <c r="D55" s="36"/>
      <c r="E55" s="36"/>
      <c r="F55" s="36">
        <f t="shared" si="0"/>
        <v>0</v>
      </c>
    </row>
    <row r="56" spans="1:6" s="37" customFormat="1" ht="15" customHeight="1" x14ac:dyDescent="0.25">
      <c r="A56" s="35" t="s">
        <v>52</v>
      </c>
      <c r="B56" s="36"/>
      <c r="C56" s="36"/>
      <c r="D56" s="36"/>
      <c r="E56" s="36"/>
      <c r="F56" s="36">
        <f t="shared" si="0"/>
        <v>0</v>
      </c>
    </row>
    <row r="57" spans="1:6" s="37" customFormat="1" ht="15" customHeight="1" x14ac:dyDescent="0.25">
      <c r="A57" s="35" t="s">
        <v>53</v>
      </c>
      <c r="B57" s="36"/>
      <c r="C57" s="36"/>
      <c r="D57" s="36"/>
      <c r="E57" s="36"/>
      <c r="F57" s="36">
        <f t="shared" si="0"/>
        <v>0</v>
      </c>
    </row>
    <row r="58" spans="1:6" s="37" customFormat="1" ht="15" customHeight="1" x14ac:dyDescent="0.25">
      <c r="A58" s="35" t="s">
        <v>54</v>
      </c>
      <c r="B58" s="36"/>
      <c r="C58" s="36"/>
      <c r="D58" s="36"/>
      <c r="E58" s="36"/>
      <c r="F58" s="36">
        <f t="shared" si="0"/>
        <v>0</v>
      </c>
    </row>
    <row r="59" spans="1:6" s="37" customFormat="1" ht="15" customHeight="1" x14ac:dyDescent="0.25">
      <c r="A59" s="35" t="s">
        <v>55</v>
      </c>
      <c r="B59" s="36"/>
      <c r="C59" s="36"/>
      <c r="D59" s="36"/>
      <c r="E59" s="36"/>
      <c r="F59" s="36">
        <f t="shared" si="0"/>
        <v>0</v>
      </c>
    </row>
    <row r="60" spans="1:6" s="37" customFormat="1" ht="15" customHeight="1" x14ac:dyDescent="0.25">
      <c r="A60" s="35" t="s">
        <v>56</v>
      </c>
      <c r="B60" s="36"/>
      <c r="C60" s="36"/>
      <c r="D60" s="36"/>
      <c r="E60" s="36"/>
      <c r="F60" s="36">
        <f t="shared" si="0"/>
        <v>0</v>
      </c>
    </row>
    <row r="61" spans="1:6" s="37" customFormat="1" ht="15" customHeight="1" x14ac:dyDescent="0.25">
      <c r="A61" s="35" t="s">
        <v>57</v>
      </c>
      <c r="B61" s="36"/>
      <c r="C61" s="36"/>
      <c r="D61" s="36"/>
      <c r="E61" s="36"/>
      <c r="F61" s="36">
        <f t="shared" si="0"/>
        <v>0</v>
      </c>
    </row>
    <row r="62" spans="1:6" s="37" customFormat="1" ht="15" customHeight="1" x14ac:dyDescent="0.25">
      <c r="A62" s="35" t="s">
        <v>58</v>
      </c>
      <c r="B62" s="36"/>
      <c r="C62" s="36"/>
      <c r="D62" s="36"/>
      <c r="E62" s="36"/>
      <c r="F62" s="36">
        <f t="shared" si="0"/>
        <v>0</v>
      </c>
    </row>
    <row r="63" spans="1:6" s="37" customFormat="1" ht="15" customHeight="1" x14ac:dyDescent="0.25">
      <c r="A63" s="35" t="s">
        <v>59</v>
      </c>
      <c r="B63" s="36"/>
      <c r="C63" s="36"/>
      <c r="D63" s="36"/>
      <c r="E63" s="36"/>
      <c r="F63" s="36">
        <f t="shared" si="0"/>
        <v>0</v>
      </c>
    </row>
    <row r="64" spans="1:6" s="37" customFormat="1" ht="15" customHeight="1" x14ac:dyDescent="0.25">
      <c r="A64" s="35" t="s">
        <v>60</v>
      </c>
      <c r="B64" s="36"/>
      <c r="C64" s="36"/>
      <c r="D64" s="36"/>
      <c r="E64" s="36"/>
      <c r="F64" s="36">
        <f t="shared" si="0"/>
        <v>0</v>
      </c>
    </row>
    <row r="65" spans="1:6" s="37" customFormat="1" ht="15" customHeight="1" x14ac:dyDescent="0.25">
      <c r="A65" s="35" t="s">
        <v>61</v>
      </c>
      <c r="B65" s="36"/>
      <c r="C65" s="36"/>
      <c r="D65" s="36"/>
      <c r="E65" s="36"/>
      <c r="F65" s="36">
        <f t="shared" si="0"/>
        <v>0</v>
      </c>
    </row>
    <row r="66" spans="1:6" s="37" customFormat="1" ht="15" customHeight="1" x14ac:dyDescent="0.25">
      <c r="A66" s="35" t="s">
        <v>62</v>
      </c>
      <c r="B66" s="36"/>
      <c r="C66" s="36"/>
      <c r="D66" s="36"/>
      <c r="E66" s="36"/>
      <c r="F66" s="36">
        <f t="shared" si="0"/>
        <v>0</v>
      </c>
    </row>
    <row r="67" spans="1:6" s="37" customFormat="1" ht="15" customHeight="1" x14ac:dyDescent="0.25">
      <c r="A67" s="35" t="s">
        <v>90</v>
      </c>
      <c r="B67" s="36"/>
      <c r="C67" s="36"/>
      <c r="D67" s="36"/>
      <c r="E67" s="36"/>
      <c r="F67" s="36">
        <f t="shared" ref="F67:F83" si="1">SUM(B67:E67)</f>
        <v>0</v>
      </c>
    </row>
    <row r="68" spans="1:6" s="37" customFormat="1" ht="15" customHeight="1" x14ac:dyDescent="0.25">
      <c r="A68" s="35" t="s">
        <v>63</v>
      </c>
      <c r="B68" s="36"/>
      <c r="C68" s="36"/>
      <c r="D68" s="36"/>
      <c r="E68" s="36"/>
      <c r="F68" s="36">
        <f t="shared" si="1"/>
        <v>0</v>
      </c>
    </row>
    <row r="69" spans="1:6" s="37" customFormat="1" ht="15" customHeight="1" x14ac:dyDescent="0.25">
      <c r="A69" s="35" t="s">
        <v>64</v>
      </c>
      <c r="B69" s="36"/>
      <c r="C69" s="36"/>
      <c r="D69" s="36"/>
      <c r="E69" s="36"/>
      <c r="F69" s="36">
        <f t="shared" si="1"/>
        <v>0</v>
      </c>
    </row>
    <row r="70" spans="1:6" s="37" customFormat="1" ht="15" customHeight="1" x14ac:dyDescent="0.25">
      <c r="A70" s="35" t="s">
        <v>65</v>
      </c>
      <c r="B70" s="36"/>
      <c r="C70" s="36"/>
      <c r="D70" s="36"/>
      <c r="E70" s="36"/>
      <c r="F70" s="36">
        <f t="shared" si="1"/>
        <v>0</v>
      </c>
    </row>
    <row r="71" spans="1:6" s="37" customFormat="1" ht="15" customHeight="1" x14ac:dyDescent="0.25">
      <c r="A71" s="35" t="s">
        <v>66</v>
      </c>
      <c r="B71" s="36"/>
      <c r="C71" s="36"/>
      <c r="D71" s="36"/>
      <c r="E71" s="36"/>
      <c r="F71" s="36">
        <f t="shared" si="1"/>
        <v>0</v>
      </c>
    </row>
    <row r="72" spans="1:6" s="37" customFormat="1" ht="15" customHeight="1" x14ac:dyDescent="0.25">
      <c r="A72" s="35" t="s">
        <v>67</v>
      </c>
      <c r="B72" s="36"/>
      <c r="C72" s="36"/>
      <c r="D72" s="36"/>
      <c r="E72" s="36"/>
      <c r="F72" s="36">
        <f t="shared" si="1"/>
        <v>0</v>
      </c>
    </row>
    <row r="73" spans="1:6" s="37" customFormat="1" ht="15" customHeight="1" x14ac:dyDescent="0.25">
      <c r="A73" s="35" t="s">
        <v>68</v>
      </c>
      <c r="B73" s="36"/>
      <c r="C73" s="36"/>
      <c r="D73" s="36"/>
      <c r="E73" s="36"/>
      <c r="F73" s="36">
        <f t="shared" si="1"/>
        <v>0</v>
      </c>
    </row>
    <row r="74" spans="1:6" s="37" customFormat="1" ht="15" customHeight="1" x14ac:dyDescent="0.25">
      <c r="A74" s="35" t="s">
        <v>69</v>
      </c>
      <c r="B74" s="36"/>
      <c r="C74" s="36"/>
      <c r="D74" s="36"/>
      <c r="E74" s="36"/>
      <c r="F74" s="36">
        <f t="shared" si="1"/>
        <v>0</v>
      </c>
    </row>
    <row r="75" spans="1:6" s="37" customFormat="1" ht="15" customHeight="1" x14ac:dyDescent="0.25">
      <c r="A75" s="35" t="s">
        <v>70</v>
      </c>
      <c r="B75" s="36"/>
      <c r="C75" s="36"/>
      <c r="D75" s="36"/>
      <c r="E75" s="36"/>
      <c r="F75" s="36">
        <f t="shared" si="1"/>
        <v>0</v>
      </c>
    </row>
    <row r="76" spans="1:6" s="37" customFormat="1" ht="15" customHeight="1" x14ac:dyDescent="0.25">
      <c r="A76" s="35" t="s">
        <v>71</v>
      </c>
      <c r="B76" s="36"/>
      <c r="C76" s="36"/>
      <c r="D76" s="36"/>
      <c r="E76" s="36"/>
      <c r="F76" s="36">
        <f t="shared" si="1"/>
        <v>0</v>
      </c>
    </row>
    <row r="77" spans="1:6" s="37" customFormat="1" ht="15" customHeight="1" x14ac:dyDescent="0.25">
      <c r="A77" s="35" t="s">
        <v>72</v>
      </c>
      <c r="B77" s="36"/>
      <c r="C77" s="36"/>
      <c r="D77" s="36"/>
      <c r="E77" s="36"/>
      <c r="F77" s="36">
        <f t="shared" si="1"/>
        <v>0</v>
      </c>
    </row>
    <row r="78" spans="1:6" s="37" customFormat="1" ht="15" customHeight="1" x14ac:dyDescent="0.25">
      <c r="A78" s="35" t="s">
        <v>73</v>
      </c>
      <c r="B78" s="36"/>
      <c r="C78" s="36"/>
      <c r="D78" s="36"/>
      <c r="E78" s="36"/>
      <c r="F78" s="36">
        <f t="shared" si="1"/>
        <v>0</v>
      </c>
    </row>
    <row r="79" spans="1:6" s="37" customFormat="1" ht="15" customHeight="1" x14ac:dyDescent="0.25">
      <c r="A79" s="35" t="s">
        <v>74</v>
      </c>
      <c r="B79" s="36"/>
      <c r="C79" s="36"/>
      <c r="D79" s="36"/>
      <c r="E79" s="36"/>
      <c r="F79" s="36">
        <f t="shared" si="1"/>
        <v>0</v>
      </c>
    </row>
    <row r="80" spans="1:6" s="37" customFormat="1" ht="15" customHeight="1" x14ac:dyDescent="0.25">
      <c r="A80" s="35" t="s">
        <v>75</v>
      </c>
      <c r="B80" s="36"/>
      <c r="C80" s="36"/>
      <c r="D80" s="36"/>
      <c r="E80" s="36"/>
      <c r="F80" s="36">
        <f t="shared" si="1"/>
        <v>0</v>
      </c>
    </row>
    <row r="81" spans="1:6" s="37" customFormat="1" ht="15" customHeight="1" x14ac:dyDescent="0.25">
      <c r="A81" s="38" t="s">
        <v>125</v>
      </c>
      <c r="B81" s="36"/>
      <c r="C81" s="36"/>
      <c r="D81" s="36"/>
      <c r="E81" s="36"/>
      <c r="F81" s="36">
        <f t="shared" si="1"/>
        <v>0</v>
      </c>
    </row>
    <row r="82" spans="1:6" s="37" customFormat="1" ht="15" customHeight="1" x14ac:dyDescent="0.25">
      <c r="A82" s="38" t="s">
        <v>124</v>
      </c>
      <c r="B82" s="36"/>
      <c r="C82" s="36"/>
      <c r="D82" s="36"/>
      <c r="E82" s="36"/>
      <c r="F82" s="36">
        <f t="shared" si="1"/>
        <v>0</v>
      </c>
    </row>
    <row r="83" spans="1:6" ht="15" customHeight="1" x14ac:dyDescent="0.25">
      <c r="A83" s="35" t="s">
        <v>126</v>
      </c>
      <c r="B83" s="36">
        <f>SUM(B2:B80)</f>
        <v>0</v>
      </c>
      <c r="C83" s="36">
        <v>6955</v>
      </c>
      <c r="D83" s="36">
        <v>7101</v>
      </c>
      <c r="E83" s="36">
        <f>SUM(E2:E82)</f>
        <v>0</v>
      </c>
      <c r="F83" s="36">
        <f t="shared" si="1"/>
        <v>14056</v>
      </c>
    </row>
    <row r="84" spans="1:6" ht="15" customHeight="1" x14ac:dyDescent="0.25">
      <c r="B84" s="37"/>
      <c r="C84" s="37"/>
    </row>
    <row r="85" spans="1:6" ht="15" customHeight="1" x14ac:dyDescent="0.25">
      <c r="B85" s="37"/>
      <c r="C85" s="37"/>
    </row>
    <row r="86" spans="1:6" ht="15" customHeight="1" x14ac:dyDescent="0.25">
      <c r="B86" s="37"/>
      <c r="C86" s="37"/>
    </row>
    <row r="87" spans="1:6" ht="15" customHeight="1" x14ac:dyDescent="0.25">
      <c r="B87" s="37"/>
    </row>
    <row r="88" spans="1:6" ht="15" customHeight="1" x14ac:dyDescent="0.25">
      <c r="B88" s="37"/>
    </row>
  </sheetData>
  <mergeCells count="1">
    <mergeCell ref="A1:F1"/>
  </mergeCells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15"/>
  <sheetViews>
    <sheetView zoomScale="85" zoomScaleNormal="85" workbookViewId="0">
      <selection activeCell="P10" sqref="P10"/>
    </sheetView>
  </sheetViews>
  <sheetFormatPr defaultRowHeight="15" x14ac:dyDescent="0.25"/>
  <cols>
    <col min="2" max="6" width="7.28515625" customWidth="1"/>
    <col min="7" max="7" width="9.140625" customWidth="1"/>
    <col min="8" max="13" width="7.28515625" customWidth="1"/>
    <col min="14" max="14" width="5.28515625" customWidth="1"/>
    <col min="15" max="15" width="5.7109375" customWidth="1"/>
    <col min="16" max="16" width="6.140625" customWidth="1"/>
    <col min="17" max="17" width="5.140625" customWidth="1"/>
    <col min="18" max="18" width="6.140625" customWidth="1"/>
    <col min="19" max="19" width="7.28515625" customWidth="1"/>
    <col min="20" max="20" width="13" customWidth="1"/>
  </cols>
  <sheetData>
    <row r="1" spans="1:19" ht="48.75" customHeight="1" x14ac:dyDescent="0.3">
      <c r="A1" s="71" t="s">
        <v>119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</row>
    <row r="2" spans="1:19" s="60" customFormat="1" ht="294.75" x14ac:dyDescent="0.25">
      <c r="A2" s="43" t="s">
        <v>86</v>
      </c>
      <c r="B2" s="30" t="s">
        <v>110</v>
      </c>
      <c r="C2" s="30" t="s">
        <v>129</v>
      </c>
      <c r="D2" s="30" t="s">
        <v>130</v>
      </c>
      <c r="E2" s="30" t="s">
        <v>113</v>
      </c>
      <c r="F2" s="30" t="s">
        <v>131</v>
      </c>
      <c r="G2" s="31" t="s">
        <v>135</v>
      </c>
      <c r="H2" s="30" t="s">
        <v>132</v>
      </c>
      <c r="I2" s="30" t="s">
        <v>133</v>
      </c>
      <c r="J2" s="30" t="s">
        <v>87</v>
      </c>
      <c r="K2" s="30" t="s">
        <v>116</v>
      </c>
      <c r="L2" s="30" t="s">
        <v>77</v>
      </c>
      <c r="M2" s="30" t="s">
        <v>117</v>
      </c>
      <c r="N2" s="30" t="s">
        <v>80</v>
      </c>
      <c r="O2" s="30" t="s">
        <v>108</v>
      </c>
      <c r="P2" s="30" t="s">
        <v>88</v>
      </c>
      <c r="Q2" s="30" t="s">
        <v>109</v>
      </c>
      <c r="R2" s="30" t="s">
        <v>79</v>
      </c>
      <c r="S2" s="31" t="s">
        <v>81</v>
      </c>
    </row>
    <row r="3" spans="1:19" x14ac:dyDescent="0.25">
      <c r="A3" s="27" t="s">
        <v>82</v>
      </c>
      <c r="B3" s="27">
        <v>1301</v>
      </c>
      <c r="C3" s="27">
        <v>1137</v>
      </c>
      <c r="D3" s="27">
        <v>1027</v>
      </c>
      <c r="E3" s="28">
        <v>1031</v>
      </c>
      <c r="F3" s="27">
        <v>550</v>
      </c>
      <c r="G3" s="27">
        <v>506</v>
      </c>
      <c r="H3" s="27">
        <v>288</v>
      </c>
      <c r="I3" s="27">
        <v>89</v>
      </c>
      <c r="J3" s="27">
        <v>188</v>
      </c>
      <c r="K3" s="27">
        <v>434</v>
      </c>
      <c r="L3" s="27">
        <v>245</v>
      </c>
      <c r="M3" s="27">
        <v>84</v>
      </c>
      <c r="N3" s="27">
        <v>55</v>
      </c>
      <c r="O3" s="27">
        <v>33</v>
      </c>
      <c r="P3" s="27">
        <v>63</v>
      </c>
      <c r="Q3" s="27"/>
      <c r="R3" s="27">
        <v>1015</v>
      </c>
      <c r="S3" s="27">
        <f>SUM(B3:R3)</f>
        <v>8046</v>
      </c>
    </row>
    <row r="4" spans="1:19" x14ac:dyDescent="0.25">
      <c r="A4" s="27" t="s">
        <v>83</v>
      </c>
      <c r="B4" s="27">
        <v>1054</v>
      </c>
      <c r="C4" s="27">
        <v>537</v>
      </c>
      <c r="D4" s="27">
        <v>1064</v>
      </c>
      <c r="E4" s="28">
        <v>932</v>
      </c>
      <c r="F4" s="27">
        <v>620</v>
      </c>
      <c r="G4" s="27">
        <v>549</v>
      </c>
      <c r="H4" s="27">
        <v>310</v>
      </c>
      <c r="I4" s="27">
        <v>96</v>
      </c>
      <c r="J4" s="27">
        <v>186</v>
      </c>
      <c r="K4" s="27">
        <v>268</v>
      </c>
      <c r="L4" s="27">
        <v>165</v>
      </c>
      <c r="M4" s="27">
        <v>71</v>
      </c>
      <c r="N4" s="27">
        <v>36</v>
      </c>
      <c r="O4" s="27">
        <v>43</v>
      </c>
      <c r="P4" s="27">
        <v>33</v>
      </c>
      <c r="Q4" s="27">
        <v>41</v>
      </c>
      <c r="R4" s="27">
        <v>950</v>
      </c>
      <c r="S4" s="27">
        <f t="shared" ref="S4:S6" si="0">SUM(B4:R4)</f>
        <v>6955</v>
      </c>
    </row>
    <row r="5" spans="1:19" x14ac:dyDescent="0.25">
      <c r="A5" s="27" t="s">
        <v>84</v>
      </c>
      <c r="B5" s="27">
        <v>1002</v>
      </c>
      <c r="C5" s="27">
        <v>901</v>
      </c>
      <c r="D5" s="27">
        <v>922</v>
      </c>
      <c r="E5" s="28">
        <v>1015</v>
      </c>
      <c r="F5" s="27">
        <v>708</v>
      </c>
      <c r="G5" s="27">
        <v>452</v>
      </c>
      <c r="H5" s="27">
        <v>229</v>
      </c>
      <c r="I5" s="27">
        <v>78</v>
      </c>
      <c r="J5" s="27">
        <v>170</v>
      </c>
      <c r="K5" s="27">
        <v>195</v>
      </c>
      <c r="L5" s="27">
        <v>126</v>
      </c>
      <c r="M5" s="27">
        <v>71</v>
      </c>
      <c r="N5" s="27">
        <v>33</v>
      </c>
      <c r="O5" s="27">
        <v>98</v>
      </c>
      <c r="P5" s="27">
        <v>177</v>
      </c>
      <c r="Q5" s="27">
        <v>53</v>
      </c>
      <c r="R5" s="27">
        <v>871</v>
      </c>
      <c r="S5" s="27">
        <f t="shared" si="0"/>
        <v>7101</v>
      </c>
    </row>
    <row r="6" spans="1:19" x14ac:dyDescent="0.25">
      <c r="A6" s="27" t="s">
        <v>85</v>
      </c>
      <c r="B6" s="27">
        <v>1118</v>
      </c>
      <c r="C6" s="27">
        <v>1030</v>
      </c>
      <c r="D6" s="27">
        <v>817</v>
      </c>
      <c r="E6" s="28">
        <v>884</v>
      </c>
      <c r="F6" s="27">
        <v>536</v>
      </c>
      <c r="G6" s="27">
        <v>330</v>
      </c>
      <c r="H6" s="27">
        <v>249</v>
      </c>
      <c r="I6" s="27">
        <v>124</v>
      </c>
      <c r="J6" s="27">
        <v>244</v>
      </c>
      <c r="K6" s="27">
        <v>229</v>
      </c>
      <c r="L6" s="27">
        <v>171</v>
      </c>
      <c r="M6" s="27">
        <v>73</v>
      </c>
      <c r="N6" s="27">
        <v>35</v>
      </c>
      <c r="O6" s="27">
        <v>152</v>
      </c>
      <c r="P6" s="27">
        <v>86</v>
      </c>
      <c r="Q6" s="27">
        <v>47</v>
      </c>
      <c r="R6" s="27">
        <v>777</v>
      </c>
      <c r="S6" s="27">
        <f t="shared" si="0"/>
        <v>6902</v>
      </c>
    </row>
    <row r="7" spans="1:19" x14ac:dyDescent="0.25">
      <c r="A7" s="32" t="s">
        <v>118</v>
      </c>
      <c r="B7" s="32">
        <f>SUM(B3:B6)</f>
        <v>4475</v>
      </c>
      <c r="C7" s="32">
        <f t="shared" ref="C7:R7" si="1">SUM(C3:C6)</f>
        <v>3605</v>
      </c>
      <c r="D7" s="32">
        <f t="shared" si="1"/>
        <v>3830</v>
      </c>
      <c r="E7" s="32">
        <f t="shared" si="1"/>
        <v>3862</v>
      </c>
      <c r="F7" s="32">
        <f t="shared" si="1"/>
        <v>2414</v>
      </c>
      <c r="G7" s="32">
        <f t="shared" si="1"/>
        <v>1837</v>
      </c>
      <c r="H7" s="32">
        <f t="shared" si="1"/>
        <v>1076</v>
      </c>
      <c r="I7" s="32">
        <f t="shared" si="1"/>
        <v>387</v>
      </c>
      <c r="J7" s="32">
        <f t="shared" si="1"/>
        <v>788</v>
      </c>
      <c r="K7" s="32">
        <f t="shared" si="1"/>
        <v>1126</v>
      </c>
      <c r="L7" s="32">
        <f t="shared" si="1"/>
        <v>707</v>
      </c>
      <c r="M7" s="32">
        <f t="shared" si="1"/>
        <v>299</v>
      </c>
      <c r="N7" s="32">
        <f t="shared" si="1"/>
        <v>159</v>
      </c>
      <c r="O7" s="32">
        <f t="shared" si="1"/>
        <v>326</v>
      </c>
      <c r="P7" s="32">
        <f t="shared" si="1"/>
        <v>359</v>
      </c>
      <c r="Q7" s="32">
        <f t="shared" si="1"/>
        <v>141</v>
      </c>
      <c r="R7" s="32">
        <f t="shared" si="1"/>
        <v>3613</v>
      </c>
      <c r="S7" s="32">
        <f>SUM(B7:R7)</f>
        <v>29004</v>
      </c>
    </row>
    <row r="10" spans="1:19" s="3" customFormat="1" ht="216" customHeight="1" x14ac:dyDescent="0.25"/>
    <row r="11" spans="1:19" s="2" customFormat="1" ht="12.75" x14ac:dyDescent="0.2"/>
    <row r="12" spans="1:19" s="7" customFormat="1" ht="12.75" x14ac:dyDescent="0.2"/>
    <row r="13" spans="1:19" s="7" customFormat="1" ht="12.75" x14ac:dyDescent="0.2"/>
    <row r="14" spans="1:19" s="7" customFormat="1" ht="12.75" x14ac:dyDescent="0.2"/>
    <row r="15" spans="1:19" s="33" customFormat="1" x14ac:dyDescent="0.25"/>
  </sheetData>
  <mergeCells count="1">
    <mergeCell ref="A1:S1"/>
  </mergeCells>
  <phoneticPr fontId="7" type="noConversion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19"/>
  <sheetViews>
    <sheetView workbookViewId="0">
      <selection activeCell="G14" sqref="G14"/>
    </sheetView>
  </sheetViews>
  <sheetFormatPr defaultRowHeight="15" x14ac:dyDescent="0.25"/>
  <cols>
    <col min="1" max="6" width="10.7109375" customWidth="1"/>
    <col min="7" max="7" width="13.140625" customWidth="1"/>
    <col min="8" max="12" width="10.7109375" customWidth="1"/>
    <col min="13" max="13" width="13" customWidth="1"/>
  </cols>
  <sheetData>
    <row r="1" spans="1:15" ht="18.75" customHeight="1" x14ac:dyDescent="0.25">
      <c r="A1" s="74" t="s">
        <v>121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5" s="3" customFormat="1" ht="159.75" customHeight="1" x14ac:dyDescent="0.25">
      <c r="A2" s="1" t="s">
        <v>89</v>
      </c>
      <c r="B2" s="30" t="s">
        <v>110</v>
      </c>
      <c r="C2" s="29" t="s">
        <v>112</v>
      </c>
      <c r="D2" s="29" t="s">
        <v>113</v>
      </c>
      <c r="E2" s="29" t="s">
        <v>111</v>
      </c>
      <c r="F2" s="29" t="s">
        <v>114</v>
      </c>
      <c r="G2" s="31" t="s">
        <v>135</v>
      </c>
      <c r="H2" s="30" t="s">
        <v>115</v>
      </c>
      <c r="I2" s="30" t="s">
        <v>87</v>
      </c>
      <c r="J2" s="29" t="s">
        <v>77</v>
      </c>
      <c r="K2" s="30" t="s">
        <v>79</v>
      </c>
      <c r="L2" s="31" t="s">
        <v>81</v>
      </c>
    </row>
    <row r="3" spans="1:15" s="14" customFormat="1" x14ac:dyDescent="0.25">
      <c r="A3" s="13" t="s">
        <v>120</v>
      </c>
      <c r="B3" s="6">
        <f t="shared" ref="B3:K3" si="0">SUM(B4:B7)</f>
        <v>5601</v>
      </c>
      <c r="C3" s="6">
        <f t="shared" si="0"/>
        <v>3989</v>
      </c>
      <c r="D3" s="6">
        <f t="shared" si="0"/>
        <v>3862</v>
      </c>
      <c r="E3" s="6">
        <f t="shared" si="0"/>
        <v>3605</v>
      </c>
      <c r="F3" s="6">
        <f t="shared" si="0"/>
        <v>2414</v>
      </c>
      <c r="G3" s="6">
        <f t="shared" si="0"/>
        <v>2196</v>
      </c>
      <c r="H3" s="6">
        <f t="shared" si="0"/>
        <v>1076</v>
      </c>
      <c r="I3" s="6">
        <f t="shared" si="0"/>
        <v>788</v>
      </c>
      <c r="J3" s="6">
        <f t="shared" si="0"/>
        <v>707</v>
      </c>
      <c r="K3" s="6">
        <f t="shared" si="0"/>
        <v>4766</v>
      </c>
      <c r="L3" s="13">
        <f>SUM(B3:K3)</f>
        <v>29004</v>
      </c>
    </row>
    <row r="4" spans="1:15" s="2" customFormat="1" x14ac:dyDescent="0.25">
      <c r="A4" s="8" t="s">
        <v>82</v>
      </c>
      <c r="B4" s="27">
        <v>1735</v>
      </c>
      <c r="C4" s="27">
        <f>1027+55</f>
        <v>1082</v>
      </c>
      <c r="D4" s="28">
        <v>1031</v>
      </c>
      <c r="E4" s="27">
        <v>1137</v>
      </c>
      <c r="F4" s="27">
        <v>550</v>
      </c>
      <c r="G4" s="27">
        <f>506+63</f>
        <v>569</v>
      </c>
      <c r="H4" s="27">
        <v>288</v>
      </c>
      <c r="I4" s="27">
        <v>188</v>
      </c>
      <c r="J4" s="27">
        <v>245</v>
      </c>
      <c r="K4" s="27">
        <f>89+84+33+1015</f>
        <v>1221</v>
      </c>
      <c r="L4" s="10">
        <f t="shared" ref="L4:L7" si="1">SUM(B4:K4)</f>
        <v>8046</v>
      </c>
    </row>
    <row r="5" spans="1:15" s="7" customFormat="1" x14ac:dyDescent="0.25">
      <c r="A5" s="11" t="s">
        <v>83</v>
      </c>
      <c r="B5" s="27">
        <f>1054+268</f>
        <v>1322</v>
      </c>
      <c r="C5" s="27">
        <f>1064+36</f>
        <v>1100</v>
      </c>
      <c r="D5" s="28">
        <v>932</v>
      </c>
      <c r="E5" s="27">
        <v>537</v>
      </c>
      <c r="F5" s="27">
        <v>620</v>
      </c>
      <c r="G5" s="27">
        <f>549+33</f>
        <v>582</v>
      </c>
      <c r="H5" s="27">
        <v>310</v>
      </c>
      <c r="I5" s="27">
        <v>186</v>
      </c>
      <c r="J5" s="27">
        <v>165</v>
      </c>
      <c r="K5" s="27">
        <f>96+71+43+41+950</f>
        <v>1201</v>
      </c>
      <c r="L5" s="10">
        <f t="shared" si="1"/>
        <v>6955</v>
      </c>
      <c r="O5" s="2"/>
    </row>
    <row r="6" spans="1:15" s="7" customFormat="1" x14ac:dyDescent="0.25">
      <c r="A6" s="11" t="s">
        <v>84</v>
      </c>
      <c r="B6" s="27">
        <f>1002+195</f>
        <v>1197</v>
      </c>
      <c r="C6" s="27">
        <f>922+33</f>
        <v>955</v>
      </c>
      <c r="D6" s="28">
        <v>1015</v>
      </c>
      <c r="E6" s="27">
        <v>901</v>
      </c>
      <c r="F6" s="27">
        <v>708</v>
      </c>
      <c r="G6" s="27">
        <f>452+177</f>
        <v>629</v>
      </c>
      <c r="H6" s="27">
        <v>229</v>
      </c>
      <c r="I6" s="27">
        <v>170</v>
      </c>
      <c r="J6" s="27">
        <v>126</v>
      </c>
      <c r="K6" s="27">
        <f>871+78+71+53+98</f>
        <v>1171</v>
      </c>
      <c r="L6" s="10">
        <f t="shared" si="1"/>
        <v>7101</v>
      </c>
      <c r="O6" s="2"/>
    </row>
    <row r="7" spans="1:15" s="7" customFormat="1" x14ac:dyDescent="0.25">
      <c r="A7" s="11" t="s">
        <v>85</v>
      </c>
      <c r="B7" s="27">
        <f>1118+229</f>
        <v>1347</v>
      </c>
      <c r="C7" s="27">
        <f>817+35</f>
        <v>852</v>
      </c>
      <c r="D7" s="28">
        <v>884</v>
      </c>
      <c r="E7" s="27">
        <v>1030</v>
      </c>
      <c r="F7" s="27">
        <v>536</v>
      </c>
      <c r="G7" s="27">
        <f>330+86</f>
        <v>416</v>
      </c>
      <c r="H7" s="27">
        <v>249</v>
      </c>
      <c r="I7" s="27">
        <v>244</v>
      </c>
      <c r="J7" s="27">
        <v>171</v>
      </c>
      <c r="K7" s="27">
        <f>777+47+152+73+124</f>
        <v>1173</v>
      </c>
      <c r="L7" s="10">
        <f t="shared" si="1"/>
        <v>6902</v>
      </c>
      <c r="O7" s="2"/>
    </row>
    <row r="8" spans="1:15" s="9" customFormat="1" x14ac:dyDescent="0.25">
      <c r="A8" s="12"/>
      <c r="B8" s="69" t="s">
        <v>137</v>
      </c>
      <c r="C8" s="16" t="s">
        <v>138</v>
      </c>
      <c r="D8" s="16" t="s">
        <v>145</v>
      </c>
      <c r="E8" s="16" t="s">
        <v>146</v>
      </c>
      <c r="F8" s="16" t="s">
        <v>144</v>
      </c>
      <c r="G8" s="16" t="s">
        <v>139</v>
      </c>
      <c r="H8" s="16" t="s">
        <v>140</v>
      </c>
      <c r="I8" s="16" t="s">
        <v>141</v>
      </c>
      <c r="J8" s="16" t="s">
        <v>142</v>
      </c>
      <c r="K8" s="16" t="s">
        <v>143</v>
      </c>
      <c r="L8" s="15">
        <f>19.31+13.75+13.32+12.43+8.32+7.57+3.71+2.72+2.44+16.43</f>
        <v>99.999999999999972</v>
      </c>
    </row>
    <row r="13" spans="1:15" ht="55.5" customHeight="1" x14ac:dyDescent="0.25"/>
    <row r="14" spans="1:15" ht="80.25" customHeight="1" x14ac:dyDescent="0.25"/>
    <row r="17" ht="42.75" customHeight="1" x14ac:dyDescent="0.25"/>
    <row r="18" ht="26.25" customHeight="1" x14ac:dyDescent="0.25"/>
    <row r="19" ht="28.5" customHeight="1" x14ac:dyDescent="0.25"/>
  </sheetData>
  <mergeCells count="1">
    <mergeCell ref="A1:L1"/>
  </mergeCells>
  <phoneticPr fontId="7" type="noConversion"/>
  <pageMargins left="0.7" right="0.7" top="0.75" bottom="0.75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88"/>
  <sheetViews>
    <sheetView workbookViewId="0">
      <selection activeCell="C16" sqref="C16"/>
    </sheetView>
  </sheetViews>
  <sheetFormatPr defaultRowHeight="15" customHeight="1" x14ac:dyDescent="0.25"/>
  <cols>
    <col min="1" max="1" width="40.7109375" style="37" customWidth="1"/>
    <col min="2" max="3" width="9.140625" style="39" customWidth="1"/>
    <col min="4" max="4" width="9.140625" style="39"/>
    <col min="5" max="6" width="9.140625" style="37"/>
    <col min="7" max="16384" width="9.140625" style="18"/>
  </cols>
  <sheetData>
    <row r="1" spans="1:6" s="37" customFormat="1" ht="72.75" customHeight="1" x14ac:dyDescent="0.25">
      <c r="A1" s="70" t="s">
        <v>147</v>
      </c>
      <c r="B1" s="70"/>
      <c r="C1" s="70"/>
      <c r="D1" s="70"/>
      <c r="E1" s="70"/>
      <c r="F1" s="70"/>
    </row>
    <row r="2" spans="1:6" s="37" customFormat="1" ht="15" customHeight="1" x14ac:dyDescent="0.25">
      <c r="A2" s="34" t="s">
        <v>0</v>
      </c>
      <c r="B2" s="36">
        <v>1445</v>
      </c>
      <c r="C2" s="36">
        <v>878</v>
      </c>
      <c r="D2" s="36">
        <v>786</v>
      </c>
      <c r="E2" s="36">
        <v>770</v>
      </c>
      <c r="F2" s="36">
        <f>SUM(B2:E2)</f>
        <v>3879</v>
      </c>
    </row>
    <row r="3" spans="1:6" s="37" customFormat="1" ht="15" customHeight="1" x14ac:dyDescent="0.25">
      <c r="A3" s="35" t="s">
        <v>1</v>
      </c>
      <c r="B3" s="36">
        <v>64</v>
      </c>
      <c r="C3" s="36">
        <v>72</v>
      </c>
      <c r="D3" s="36">
        <v>24</v>
      </c>
      <c r="E3" s="36">
        <v>25</v>
      </c>
      <c r="F3" s="36">
        <f t="shared" ref="F3:F66" si="0">SUM(B3:E3)</f>
        <v>185</v>
      </c>
    </row>
    <row r="4" spans="1:6" s="37" customFormat="1" ht="15" customHeight="1" x14ac:dyDescent="0.25">
      <c r="A4" s="35" t="s">
        <v>2</v>
      </c>
      <c r="B4" s="36">
        <v>78</v>
      </c>
      <c r="C4" s="36">
        <v>102</v>
      </c>
      <c r="D4" s="36">
        <v>119</v>
      </c>
      <c r="E4" s="36">
        <v>90</v>
      </c>
      <c r="F4" s="36">
        <f t="shared" si="0"/>
        <v>389</v>
      </c>
    </row>
    <row r="5" spans="1:6" s="37" customFormat="1" ht="15" customHeight="1" x14ac:dyDescent="0.25">
      <c r="A5" s="35" t="s">
        <v>3</v>
      </c>
      <c r="B5" s="36">
        <v>55</v>
      </c>
      <c r="C5" s="36">
        <v>43</v>
      </c>
      <c r="D5" s="36">
        <v>42</v>
      </c>
      <c r="E5" s="36">
        <v>36</v>
      </c>
      <c r="F5" s="36">
        <f t="shared" si="0"/>
        <v>176</v>
      </c>
    </row>
    <row r="6" spans="1:6" s="37" customFormat="1" ht="15" customHeight="1" x14ac:dyDescent="0.25">
      <c r="A6" s="35" t="s">
        <v>4</v>
      </c>
      <c r="B6" s="36">
        <v>82</v>
      </c>
      <c r="C6" s="36">
        <v>78</v>
      </c>
      <c r="D6" s="36">
        <v>66</v>
      </c>
      <c r="E6" s="36">
        <v>84</v>
      </c>
      <c r="F6" s="36">
        <f t="shared" si="0"/>
        <v>310</v>
      </c>
    </row>
    <row r="7" spans="1:6" s="37" customFormat="1" ht="15" customHeight="1" x14ac:dyDescent="0.25">
      <c r="A7" s="35" t="s">
        <v>5</v>
      </c>
      <c r="B7" s="36">
        <v>25</v>
      </c>
      <c r="C7" s="36">
        <v>30</v>
      </c>
      <c r="D7" s="36">
        <v>25</v>
      </c>
      <c r="E7" s="36">
        <v>9</v>
      </c>
      <c r="F7" s="36">
        <f t="shared" si="0"/>
        <v>89</v>
      </c>
    </row>
    <row r="8" spans="1:6" s="37" customFormat="1" ht="15" customHeight="1" x14ac:dyDescent="0.25">
      <c r="A8" s="35" t="s">
        <v>6</v>
      </c>
      <c r="B8" s="36">
        <v>24</v>
      </c>
      <c r="C8" s="36">
        <v>28</v>
      </c>
      <c r="D8" s="36">
        <v>16</v>
      </c>
      <c r="E8" s="36">
        <v>10</v>
      </c>
      <c r="F8" s="36">
        <f t="shared" si="0"/>
        <v>78</v>
      </c>
    </row>
    <row r="9" spans="1:6" s="37" customFormat="1" ht="15" customHeight="1" x14ac:dyDescent="0.25">
      <c r="A9" s="34" t="s">
        <v>7</v>
      </c>
      <c r="B9" s="36">
        <v>6</v>
      </c>
      <c r="C9" s="36">
        <v>56</v>
      </c>
      <c r="D9" s="36">
        <v>41</v>
      </c>
      <c r="E9" s="36">
        <v>38</v>
      </c>
      <c r="F9" s="36">
        <f t="shared" si="0"/>
        <v>141</v>
      </c>
    </row>
    <row r="10" spans="1:6" s="37" customFormat="1" ht="15" customHeight="1" x14ac:dyDescent="0.25">
      <c r="A10" s="35" t="s">
        <v>8</v>
      </c>
      <c r="B10" s="36">
        <v>157</v>
      </c>
      <c r="C10" s="36">
        <v>136</v>
      </c>
      <c r="D10" s="36">
        <v>124</v>
      </c>
      <c r="E10" s="36">
        <v>116</v>
      </c>
      <c r="F10" s="36">
        <f t="shared" si="0"/>
        <v>533</v>
      </c>
    </row>
    <row r="11" spans="1:6" s="37" customFormat="1" ht="15" customHeight="1" x14ac:dyDescent="0.25">
      <c r="A11" s="35" t="s">
        <v>9</v>
      </c>
      <c r="B11" s="36">
        <v>17</v>
      </c>
      <c r="C11" s="36">
        <v>40</v>
      </c>
      <c r="D11" s="36">
        <v>13</v>
      </c>
      <c r="E11" s="36">
        <v>38</v>
      </c>
      <c r="F11" s="36">
        <f t="shared" si="0"/>
        <v>108</v>
      </c>
    </row>
    <row r="12" spans="1:6" s="37" customFormat="1" ht="15" customHeight="1" x14ac:dyDescent="0.25">
      <c r="A12" s="35" t="s">
        <v>10</v>
      </c>
      <c r="B12" s="36">
        <v>276</v>
      </c>
      <c r="C12" s="36">
        <v>251</v>
      </c>
      <c r="D12" s="36">
        <v>247</v>
      </c>
      <c r="E12" s="36">
        <v>247</v>
      </c>
      <c r="F12" s="36">
        <f t="shared" si="0"/>
        <v>1021</v>
      </c>
    </row>
    <row r="13" spans="1:6" s="37" customFormat="1" ht="15" customHeight="1" x14ac:dyDescent="0.25">
      <c r="A13" s="35" t="s">
        <v>11</v>
      </c>
      <c r="B13" s="36">
        <v>36</v>
      </c>
      <c r="C13" s="36">
        <v>37</v>
      </c>
      <c r="D13" s="36">
        <v>42</v>
      </c>
      <c r="E13" s="36">
        <v>32</v>
      </c>
      <c r="F13" s="36">
        <f t="shared" si="0"/>
        <v>147</v>
      </c>
    </row>
    <row r="14" spans="1:6" s="37" customFormat="1" ht="15" customHeight="1" x14ac:dyDescent="0.25">
      <c r="A14" s="38" t="s">
        <v>12</v>
      </c>
      <c r="B14" s="36"/>
      <c r="C14" s="36">
        <v>5</v>
      </c>
      <c r="D14" s="36">
        <v>36</v>
      </c>
      <c r="E14" s="36">
        <v>19</v>
      </c>
      <c r="F14" s="36">
        <f t="shared" si="0"/>
        <v>60</v>
      </c>
    </row>
    <row r="15" spans="1:6" s="37" customFormat="1" ht="15" customHeight="1" x14ac:dyDescent="0.25">
      <c r="A15" s="35" t="s">
        <v>13</v>
      </c>
      <c r="B15" s="36">
        <v>125</v>
      </c>
      <c r="C15" s="36">
        <v>97</v>
      </c>
      <c r="D15" s="36">
        <v>96</v>
      </c>
      <c r="E15" s="36">
        <v>100</v>
      </c>
      <c r="F15" s="36">
        <f t="shared" si="0"/>
        <v>418</v>
      </c>
    </row>
    <row r="16" spans="1:6" s="37" customFormat="1" ht="15" customHeight="1" x14ac:dyDescent="0.25">
      <c r="A16" s="35" t="s">
        <v>14</v>
      </c>
      <c r="B16" s="36">
        <v>20</v>
      </c>
      <c r="C16" s="36">
        <v>14</v>
      </c>
      <c r="D16" s="36">
        <v>8</v>
      </c>
      <c r="E16" s="36">
        <v>17</v>
      </c>
      <c r="F16" s="36">
        <f t="shared" si="0"/>
        <v>59</v>
      </c>
    </row>
    <row r="17" spans="1:6" s="37" customFormat="1" ht="15" customHeight="1" x14ac:dyDescent="0.25">
      <c r="A17" s="35" t="s">
        <v>15</v>
      </c>
      <c r="B17" s="36">
        <v>20</v>
      </c>
      <c r="C17" s="36">
        <v>21</v>
      </c>
      <c r="D17" s="36">
        <v>24</v>
      </c>
      <c r="E17" s="36">
        <v>29</v>
      </c>
      <c r="F17" s="36">
        <f t="shared" si="0"/>
        <v>94</v>
      </c>
    </row>
    <row r="18" spans="1:6" s="37" customFormat="1" ht="15" customHeight="1" x14ac:dyDescent="0.25">
      <c r="A18" s="35" t="s">
        <v>16</v>
      </c>
      <c r="B18" s="36">
        <v>18</v>
      </c>
      <c r="C18" s="36">
        <v>24</v>
      </c>
      <c r="D18" s="36">
        <v>54</v>
      </c>
      <c r="E18" s="36">
        <v>5</v>
      </c>
      <c r="F18" s="36">
        <f t="shared" si="0"/>
        <v>101</v>
      </c>
    </row>
    <row r="19" spans="1:6" s="37" customFormat="1" ht="15" customHeight="1" x14ac:dyDescent="0.25">
      <c r="A19" s="35" t="s">
        <v>17</v>
      </c>
      <c r="B19" s="36">
        <v>10</v>
      </c>
      <c r="C19" s="36">
        <v>24</v>
      </c>
      <c r="D19" s="36">
        <v>24</v>
      </c>
      <c r="E19" s="36">
        <v>31</v>
      </c>
      <c r="F19" s="36">
        <f t="shared" si="0"/>
        <v>89</v>
      </c>
    </row>
    <row r="20" spans="1:6" s="37" customFormat="1" ht="15" customHeight="1" x14ac:dyDescent="0.25">
      <c r="A20" s="35" t="s">
        <v>18</v>
      </c>
      <c r="B20" s="36">
        <v>123</v>
      </c>
      <c r="C20" s="36">
        <v>90</v>
      </c>
      <c r="D20" s="36">
        <v>131</v>
      </c>
      <c r="E20" s="36">
        <v>89</v>
      </c>
      <c r="F20" s="36">
        <f t="shared" si="0"/>
        <v>433</v>
      </c>
    </row>
    <row r="21" spans="1:6" s="37" customFormat="1" ht="15" customHeight="1" x14ac:dyDescent="0.25">
      <c r="A21" s="35" t="s">
        <v>19</v>
      </c>
      <c r="B21" s="36">
        <v>12</v>
      </c>
      <c r="C21" s="36">
        <v>8</v>
      </c>
      <c r="D21" s="36">
        <v>7</v>
      </c>
      <c r="E21" s="36">
        <v>13</v>
      </c>
      <c r="F21" s="36">
        <f t="shared" si="0"/>
        <v>40</v>
      </c>
    </row>
    <row r="22" spans="1:6" s="37" customFormat="1" ht="15" customHeight="1" x14ac:dyDescent="0.25">
      <c r="A22" s="35" t="s">
        <v>20</v>
      </c>
      <c r="B22" s="36">
        <v>125</v>
      </c>
      <c r="C22" s="36">
        <v>123</v>
      </c>
      <c r="D22" s="36">
        <v>98</v>
      </c>
      <c r="E22" s="36">
        <v>83</v>
      </c>
      <c r="F22" s="36">
        <f t="shared" si="0"/>
        <v>429</v>
      </c>
    </row>
    <row r="23" spans="1:6" s="37" customFormat="1" ht="15" customHeight="1" x14ac:dyDescent="0.25">
      <c r="A23" s="35" t="s">
        <v>21</v>
      </c>
      <c r="B23" s="36">
        <v>632</v>
      </c>
      <c r="C23" s="36">
        <v>216</v>
      </c>
      <c r="D23" s="36">
        <v>517</v>
      </c>
      <c r="E23" s="36">
        <v>397</v>
      </c>
      <c r="F23" s="36">
        <f t="shared" si="0"/>
        <v>1762</v>
      </c>
    </row>
    <row r="24" spans="1:6" s="37" customFormat="1" ht="15" customHeight="1" x14ac:dyDescent="0.25">
      <c r="A24" s="35" t="s">
        <v>22</v>
      </c>
      <c r="B24" s="36">
        <v>54</v>
      </c>
      <c r="C24" s="36">
        <v>54</v>
      </c>
      <c r="D24" s="36">
        <v>47</v>
      </c>
      <c r="E24" s="36">
        <v>87</v>
      </c>
      <c r="F24" s="36">
        <f t="shared" si="0"/>
        <v>242</v>
      </c>
    </row>
    <row r="25" spans="1:6" s="37" customFormat="1" ht="15" customHeight="1" x14ac:dyDescent="0.25">
      <c r="A25" s="35" t="s">
        <v>23</v>
      </c>
      <c r="B25" s="36">
        <v>44</v>
      </c>
      <c r="C25" s="36">
        <v>30</v>
      </c>
      <c r="D25" s="36">
        <v>34</v>
      </c>
      <c r="E25" s="36">
        <v>11</v>
      </c>
      <c r="F25" s="36">
        <f t="shared" si="0"/>
        <v>119</v>
      </c>
    </row>
    <row r="26" spans="1:6" s="37" customFormat="1" ht="15" customHeight="1" x14ac:dyDescent="0.25">
      <c r="A26" s="35" t="s">
        <v>24</v>
      </c>
      <c r="B26" s="36">
        <v>313</v>
      </c>
      <c r="C26" s="36">
        <v>194</v>
      </c>
      <c r="D26" s="36">
        <v>116</v>
      </c>
      <c r="E26" s="36">
        <v>110</v>
      </c>
      <c r="F26" s="36">
        <f t="shared" si="0"/>
        <v>733</v>
      </c>
    </row>
    <row r="27" spans="1:6" s="37" customFormat="1" ht="15" customHeight="1" x14ac:dyDescent="0.25">
      <c r="A27" s="35" t="s">
        <v>25</v>
      </c>
      <c r="B27" s="36">
        <v>35</v>
      </c>
      <c r="C27" s="36">
        <v>65</v>
      </c>
      <c r="D27" s="36">
        <v>43</v>
      </c>
      <c r="E27" s="36">
        <v>111</v>
      </c>
      <c r="F27" s="36">
        <f t="shared" si="0"/>
        <v>254</v>
      </c>
    </row>
    <row r="28" spans="1:6" s="37" customFormat="1" ht="15" customHeight="1" x14ac:dyDescent="0.25">
      <c r="A28" s="35" t="s">
        <v>26</v>
      </c>
      <c r="B28" s="36">
        <v>87</v>
      </c>
      <c r="C28" s="36">
        <v>98</v>
      </c>
      <c r="D28" s="36">
        <v>103</v>
      </c>
      <c r="E28" s="36">
        <v>135</v>
      </c>
      <c r="F28" s="36">
        <f t="shared" si="0"/>
        <v>423</v>
      </c>
    </row>
    <row r="29" spans="1:6" s="37" customFormat="1" ht="15" customHeight="1" x14ac:dyDescent="0.25">
      <c r="A29" s="35" t="s">
        <v>27</v>
      </c>
      <c r="B29" s="36">
        <v>10</v>
      </c>
      <c r="C29" s="36">
        <v>120</v>
      </c>
      <c r="D29" s="36">
        <v>24</v>
      </c>
      <c r="E29" s="36">
        <v>43</v>
      </c>
      <c r="F29" s="36">
        <f t="shared" si="0"/>
        <v>197</v>
      </c>
    </row>
    <row r="30" spans="1:6" s="37" customFormat="1" ht="15" customHeight="1" x14ac:dyDescent="0.25">
      <c r="A30" s="35" t="s">
        <v>28</v>
      </c>
      <c r="B30" s="36">
        <v>13</v>
      </c>
      <c r="C30" s="36">
        <v>22</v>
      </c>
      <c r="D30" s="36">
        <v>80</v>
      </c>
      <c r="E30" s="36">
        <v>47</v>
      </c>
      <c r="F30" s="36">
        <f t="shared" si="0"/>
        <v>162</v>
      </c>
    </row>
    <row r="31" spans="1:6" s="37" customFormat="1" ht="15" customHeight="1" x14ac:dyDescent="0.25">
      <c r="A31" s="35" t="s">
        <v>29</v>
      </c>
      <c r="B31" s="36">
        <v>128</v>
      </c>
      <c r="C31" s="36">
        <v>97</v>
      </c>
      <c r="D31" s="36">
        <v>120</v>
      </c>
      <c r="E31" s="36">
        <v>50</v>
      </c>
      <c r="F31" s="36">
        <f t="shared" si="0"/>
        <v>395</v>
      </c>
    </row>
    <row r="32" spans="1:6" s="37" customFormat="1" ht="15" customHeight="1" x14ac:dyDescent="0.25">
      <c r="A32" s="35" t="s">
        <v>30</v>
      </c>
      <c r="B32" s="36">
        <v>100</v>
      </c>
      <c r="C32" s="36">
        <v>61</v>
      </c>
      <c r="D32" s="36">
        <v>67</v>
      </c>
      <c r="E32" s="36">
        <v>38</v>
      </c>
      <c r="F32" s="36">
        <f t="shared" si="0"/>
        <v>266</v>
      </c>
    </row>
    <row r="33" spans="1:6" s="37" customFormat="1" ht="15" customHeight="1" x14ac:dyDescent="0.25">
      <c r="A33" s="35" t="s">
        <v>31</v>
      </c>
      <c r="B33" s="36">
        <v>70</v>
      </c>
      <c r="C33" s="36">
        <v>35</v>
      </c>
      <c r="D33" s="36">
        <v>53</v>
      </c>
      <c r="E33" s="36">
        <v>49</v>
      </c>
      <c r="F33" s="36">
        <f t="shared" si="0"/>
        <v>207</v>
      </c>
    </row>
    <row r="34" spans="1:6" s="37" customFormat="1" ht="15" customHeight="1" x14ac:dyDescent="0.25">
      <c r="A34" s="35" t="s">
        <v>32</v>
      </c>
      <c r="B34" s="36">
        <v>128</v>
      </c>
      <c r="C34" s="36">
        <v>109</v>
      </c>
      <c r="D34" s="36">
        <v>65</v>
      </c>
      <c r="E34" s="36">
        <v>60</v>
      </c>
      <c r="F34" s="36">
        <f t="shared" si="0"/>
        <v>362</v>
      </c>
    </row>
    <row r="35" spans="1:6" s="37" customFormat="1" ht="15" customHeight="1" x14ac:dyDescent="0.25">
      <c r="A35" s="35" t="s">
        <v>33</v>
      </c>
      <c r="B35" s="36">
        <v>6</v>
      </c>
      <c r="C35" s="36">
        <v>14</v>
      </c>
      <c r="D35" s="36">
        <v>8</v>
      </c>
      <c r="E35" s="36">
        <v>15</v>
      </c>
      <c r="F35" s="36">
        <f t="shared" si="0"/>
        <v>43</v>
      </c>
    </row>
    <row r="36" spans="1:6" s="37" customFormat="1" ht="15" customHeight="1" x14ac:dyDescent="0.25">
      <c r="A36" s="35" t="s">
        <v>34</v>
      </c>
      <c r="B36" s="36">
        <v>38</v>
      </c>
      <c r="C36" s="36">
        <v>34</v>
      </c>
      <c r="D36" s="36">
        <v>51</v>
      </c>
      <c r="E36" s="36">
        <v>17</v>
      </c>
      <c r="F36" s="36">
        <f t="shared" si="0"/>
        <v>140</v>
      </c>
    </row>
    <row r="37" spans="1:6" s="37" customFormat="1" ht="15" customHeight="1" x14ac:dyDescent="0.25">
      <c r="A37" s="35" t="s">
        <v>35</v>
      </c>
      <c r="B37" s="36">
        <v>9</v>
      </c>
      <c r="C37" s="36">
        <v>11</v>
      </c>
      <c r="D37" s="36">
        <v>39</v>
      </c>
      <c r="E37" s="36">
        <v>23</v>
      </c>
      <c r="F37" s="36">
        <f t="shared" si="0"/>
        <v>82</v>
      </c>
    </row>
    <row r="38" spans="1:6" s="37" customFormat="1" ht="15" customHeight="1" x14ac:dyDescent="0.25">
      <c r="A38" s="35" t="s">
        <v>36</v>
      </c>
      <c r="B38" s="36">
        <v>28</v>
      </c>
      <c r="C38" s="36">
        <v>29</v>
      </c>
      <c r="D38" s="36">
        <v>40</v>
      </c>
      <c r="E38" s="36">
        <v>13</v>
      </c>
      <c r="F38" s="36">
        <f t="shared" si="0"/>
        <v>110</v>
      </c>
    </row>
    <row r="39" spans="1:6" s="37" customFormat="1" ht="15" customHeight="1" x14ac:dyDescent="0.25">
      <c r="A39" s="35" t="s">
        <v>37</v>
      </c>
      <c r="B39" s="36">
        <v>84</v>
      </c>
      <c r="C39" s="36">
        <v>42</v>
      </c>
      <c r="D39" s="36">
        <v>21</v>
      </c>
      <c r="E39" s="36">
        <v>52</v>
      </c>
      <c r="F39" s="36">
        <f t="shared" si="0"/>
        <v>199</v>
      </c>
    </row>
    <row r="40" spans="1:6" s="37" customFormat="1" ht="15" customHeight="1" x14ac:dyDescent="0.25">
      <c r="A40" s="35" t="s">
        <v>38</v>
      </c>
      <c r="B40" s="36">
        <v>85</v>
      </c>
      <c r="C40" s="36">
        <v>65</v>
      </c>
      <c r="D40" s="36">
        <v>85</v>
      </c>
      <c r="E40" s="36">
        <v>71</v>
      </c>
      <c r="F40" s="36">
        <f t="shared" si="0"/>
        <v>306</v>
      </c>
    </row>
    <row r="41" spans="1:6" s="37" customFormat="1" ht="15" customHeight="1" x14ac:dyDescent="0.25">
      <c r="A41" s="35" t="s">
        <v>39</v>
      </c>
      <c r="B41" s="36">
        <v>13</v>
      </c>
      <c r="C41" s="36">
        <v>54</v>
      </c>
      <c r="D41" s="36">
        <v>65</v>
      </c>
      <c r="E41" s="36">
        <v>24</v>
      </c>
      <c r="F41" s="36">
        <f t="shared" si="0"/>
        <v>156</v>
      </c>
    </row>
    <row r="42" spans="1:6" s="37" customFormat="1" ht="15" customHeight="1" x14ac:dyDescent="0.25">
      <c r="A42" s="35" t="s">
        <v>40</v>
      </c>
      <c r="B42" s="36">
        <v>464</v>
      </c>
      <c r="C42" s="36">
        <v>313</v>
      </c>
      <c r="D42" s="36">
        <v>435</v>
      </c>
      <c r="E42" s="36">
        <v>809</v>
      </c>
      <c r="F42" s="36">
        <f t="shared" si="0"/>
        <v>2021</v>
      </c>
    </row>
    <row r="43" spans="1:6" s="37" customFormat="1" ht="15" customHeight="1" x14ac:dyDescent="0.25">
      <c r="A43" s="38" t="s">
        <v>39</v>
      </c>
      <c r="B43" s="36"/>
      <c r="C43" s="36"/>
      <c r="D43" s="36">
        <v>41</v>
      </c>
      <c r="E43" s="36">
        <v>42</v>
      </c>
      <c r="F43" s="36">
        <f t="shared" si="0"/>
        <v>83</v>
      </c>
    </row>
    <row r="44" spans="1:6" s="37" customFormat="1" ht="15" customHeight="1" x14ac:dyDescent="0.25">
      <c r="A44" s="35" t="s">
        <v>41</v>
      </c>
      <c r="B44" s="36">
        <v>27</v>
      </c>
      <c r="C44" s="36">
        <v>55</v>
      </c>
      <c r="D44" s="36">
        <v>76</v>
      </c>
      <c r="E44" s="36">
        <v>59</v>
      </c>
      <c r="F44" s="36">
        <f t="shared" si="0"/>
        <v>217</v>
      </c>
    </row>
    <row r="45" spans="1:6" s="37" customFormat="1" ht="15" customHeight="1" x14ac:dyDescent="0.25">
      <c r="A45" s="35" t="s">
        <v>42</v>
      </c>
      <c r="B45" s="36">
        <v>9</v>
      </c>
      <c r="C45" s="36">
        <v>6</v>
      </c>
      <c r="D45" s="36">
        <v>10</v>
      </c>
      <c r="E45" s="36">
        <v>6</v>
      </c>
      <c r="F45" s="36">
        <f t="shared" si="0"/>
        <v>31</v>
      </c>
    </row>
    <row r="46" spans="1:6" s="37" customFormat="1" ht="15" customHeight="1" x14ac:dyDescent="0.25">
      <c r="A46" s="35" t="s">
        <v>43</v>
      </c>
      <c r="B46" s="36">
        <v>19</v>
      </c>
      <c r="C46" s="36">
        <v>28</v>
      </c>
      <c r="D46" s="36">
        <v>28</v>
      </c>
      <c r="E46" s="36">
        <v>23</v>
      </c>
      <c r="F46" s="36">
        <f t="shared" si="0"/>
        <v>98</v>
      </c>
    </row>
    <row r="47" spans="1:6" s="37" customFormat="1" ht="15" customHeight="1" x14ac:dyDescent="0.25">
      <c r="A47" s="35" t="s">
        <v>44</v>
      </c>
      <c r="B47" s="36">
        <v>92</v>
      </c>
      <c r="C47" s="36">
        <v>90</v>
      </c>
      <c r="D47" s="36">
        <v>88</v>
      </c>
      <c r="E47" s="36">
        <v>74</v>
      </c>
      <c r="F47" s="36">
        <f t="shared" si="0"/>
        <v>344</v>
      </c>
    </row>
    <row r="48" spans="1:6" s="37" customFormat="1" ht="15" customHeight="1" x14ac:dyDescent="0.25">
      <c r="A48" s="35" t="s">
        <v>45</v>
      </c>
      <c r="B48" s="36">
        <v>15</v>
      </c>
      <c r="C48" s="36">
        <v>10</v>
      </c>
      <c r="D48" s="36">
        <v>15</v>
      </c>
      <c r="E48" s="36">
        <v>12</v>
      </c>
      <c r="F48" s="36">
        <f t="shared" si="0"/>
        <v>52</v>
      </c>
    </row>
    <row r="49" spans="1:6" s="37" customFormat="1" ht="15" customHeight="1" x14ac:dyDescent="0.25">
      <c r="A49" s="35" t="s">
        <v>46</v>
      </c>
      <c r="B49" s="36">
        <v>7</v>
      </c>
      <c r="C49" s="36">
        <v>10</v>
      </c>
      <c r="D49" s="36">
        <v>4</v>
      </c>
      <c r="E49" s="36">
        <v>9</v>
      </c>
      <c r="F49" s="36">
        <f t="shared" si="0"/>
        <v>30</v>
      </c>
    </row>
    <row r="50" spans="1:6" s="37" customFormat="1" ht="15" customHeight="1" x14ac:dyDescent="0.25">
      <c r="A50" s="35" t="s">
        <v>47</v>
      </c>
      <c r="B50" s="36">
        <v>48</v>
      </c>
      <c r="C50" s="36">
        <v>93</v>
      </c>
      <c r="D50" s="36">
        <v>32</v>
      </c>
      <c r="E50" s="36">
        <v>37</v>
      </c>
      <c r="F50" s="36">
        <f t="shared" si="0"/>
        <v>210</v>
      </c>
    </row>
    <row r="51" spans="1:6" s="37" customFormat="1" ht="15" customHeight="1" x14ac:dyDescent="0.25">
      <c r="A51" s="35" t="s">
        <v>48</v>
      </c>
      <c r="B51" s="36">
        <v>49</v>
      </c>
      <c r="C51" s="36">
        <v>53</v>
      </c>
      <c r="D51" s="36">
        <v>59</v>
      </c>
      <c r="E51" s="36">
        <v>56</v>
      </c>
      <c r="F51" s="36">
        <f t="shared" si="0"/>
        <v>217</v>
      </c>
    </row>
    <row r="52" spans="1:6" s="37" customFormat="1" ht="15" customHeight="1" x14ac:dyDescent="0.25">
      <c r="A52" s="35" t="s">
        <v>49</v>
      </c>
      <c r="B52" s="36">
        <v>36</v>
      </c>
      <c r="C52" s="36">
        <v>73</v>
      </c>
      <c r="D52" s="36">
        <v>171</v>
      </c>
      <c r="E52" s="36">
        <v>66</v>
      </c>
      <c r="F52" s="36">
        <f t="shared" si="0"/>
        <v>346</v>
      </c>
    </row>
    <row r="53" spans="1:6" s="37" customFormat="1" ht="15" customHeight="1" x14ac:dyDescent="0.25">
      <c r="A53" s="35" t="s">
        <v>50</v>
      </c>
      <c r="B53" s="36">
        <v>63</v>
      </c>
      <c r="C53" s="36">
        <v>45</v>
      </c>
      <c r="D53" s="36">
        <v>60</v>
      </c>
      <c r="E53" s="36">
        <v>62</v>
      </c>
      <c r="F53" s="36">
        <f t="shared" si="0"/>
        <v>230</v>
      </c>
    </row>
    <row r="54" spans="1:6" s="37" customFormat="1" ht="15" customHeight="1" x14ac:dyDescent="0.25">
      <c r="A54" s="35" t="s">
        <v>51</v>
      </c>
      <c r="B54" s="36">
        <v>121</v>
      </c>
      <c r="C54" s="36">
        <v>132</v>
      </c>
      <c r="D54" s="36">
        <v>186</v>
      </c>
      <c r="E54" s="36">
        <v>313</v>
      </c>
      <c r="F54" s="36">
        <f t="shared" si="0"/>
        <v>752</v>
      </c>
    </row>
    <row r="55" spans="1:6" s="37" customFormat="1" ht="15" customHeight="1" x14ac:dyDescent="0.25">
      <c r="A55" s="24" t="s">
        <v>122</v>
      </c>
      <c r="B55" s="36"/>
      <c r="C55" s="36">
        <v>53</v>
      </c>
      <c r="D55" s="36">
        <v>24</v>
      </c>
      <c r="E55" s="36">
        <v>25</v>
      </c>
      <c r="F55" s="36">
        <f t="shared" si="0"/>
        <v>102</v>
      </c>
    </row>
    <row r="56" spans="1:6" s="37" customFormat="1" ht="15" customHeight="1" x14ac:dyDescent="0.25">
      <c r="A56" s="35" t="s">
        <v>52</v>
      </c>
      <c r="B56" s="36">
        <v>7</v>
      </c>
      <c r="C56" s="36">
        <v>15</v>
      </c>
      <c r="D56" s="36">
        <v>17</v>
      </c>
      <c r="E56" s="36">
        <v>16</v>
      </c>
      <c r="F56" s="36">
        <f t="shared" si="0"/>
        <v>55</v>
      </c>
    </row>
    <row r="57" spans="1:6" s="37" customFormat="1" ht="15" customHeight="1" x14ac:dyDescent="0.25">
      <c r="A57" s="35" t="s">
        <v>53</v>
      </c>
      <c r="B57" s="36">
        <v>64</v>
      </c>
      <c r="C57" s="36">
        <v>104</v>
      </c>
      <c r="D57" s="36">
        <v>216</v>
      </c>
      <c r="E57" s="36">
        <v>201</v>
      </c>
      <c r="F57" s="36">
        <f t="shared" si="0"/>
        <v>585</v>
      </c>
    </row>
    <row r="58" spans="1:6" s="37" customFormat="1" ht="15" customHeight="1" x14ac:dyDescent="0.25">
      <c r="A58" s="35" t="s">
        <v>54</v>
      </c>
      <c r="B58" s="36">
        <v>187</v>
      </c>
      <c r="C58" s="36">
        <v>120</v>
      </c>
      <c r="D58" s="36">
        <v>146</v>
      </c>
      <c r="E58" s="36">
        <v>117</v>
      </c>
      <c r="F58" s="36">
        <f t="shared" si="0"/>
        <v>570</v>
      </c>
    </row>
    <row r="59" spans="1:6" s="37" customFormat="1" ht="15" customHeight="1" x14ac:dyDescent="0.25">
      <c r="A59" s="35" t="s">
        <v>55</v>
      </c>
      <c r="B59" s="36">
        <v>7</v>
      </c>
      <c r="C59" s="36">
        <v>7</v>
      </c>
      <c r="D59" s="36">
        <v>6</v>
      </c>
      <c r="E59" s="36">
        <v>5</v>
      </c>
      <c r="F59" s="36">
        <f t="shared" si="0"/>
        <v>25</v>
      </c>
    </row>
    <row r="60" spans="1:6" s="37" customFormat="1" ht="15" customHeight="1" x14ac:dyDescent="0.25">
      <c r="A60" s="35" t="s">
        <v>56</v>
      </c>
      <c r="B60" s="36">
        <v>94</v>
      </c>
      <c r="C60" s="36">
        <v>96</v>
      </c>
      <c r="D60" s="36">
        <v>107</v>
      </c>
      <c r="E60" s="36">
        <v>66</v>
      </c>
      <c r="F60" s="36">
        <f t="shared" si="0"/>
        <v>363</v>
      </c>
    </row>
    <row r="61" spans="1:6" s="37" customFormat="1" ht="15" customHeight="1" x14ac:dyDescent="0.25">
      <c r="A61" s="35" t="s">
        <v>57</v>
      </c>
      <c r="B61" s="36">
        <v>32</v>
      </c>
      <c r="C61" s="36">
        <v>19</v>
      </c>
      <c r="D61" s="36">
        <v>32</v>
      </c>
      <c r="E61" s="36">
        <v>167</v>
      </c>
      <c r="F61" s="36">
        <f t="shared" si="0"/>
        <v>250</v>
      </c>
    </row>
    <row r="62" spans="1:6" s="37" customFormat="1" ht="15" customHeight="1" x14ac:dyDescent="0.25">
      <c r="A62" s="35" t="s">
        <v>58</v>
      </c>
      <c r="B62" s="36">
        <v>131</v>
      </c>
      <c r="C62" s="36">
        <v>157</v>
      </c>
      <c r="D62" s="36">
        <v>115</v>
      </c>
      <c r="E62" s="36">
        <v>78</v>
      </c>
      <c r="F62" s="36">
        <f t="shared" si="0"/>
        <v>481</v>
      </c>
    </row>
    <row r="63" spans="1:6" s="37" customFormat="1" ht="15" customHeight="1" x14ac:dyDescent="0.25">
      <c r="A63" s="35" t="s">
        <v>59</v>
      </c>
      <c r="B63" s="36">
        <v>118</v>
      </c>
      <c r="C63" s="36">
        <v>138</v>
      </c>
      <c r="D63" s="36">
        <v>104</v>
      </c>
      <c r="E63" s="36">
        <v>72</v>
      </c>
      <c r="F63" s="36">
        <f t="shared" si="0"/>
        <v>432</v>
      </c>
    </row>
    <row r="64" spans="1:6" s="37" customFormat="1" ht="15" customHeight="1" x14ac:dyDescent="0.25">
      <c r="A64" s="35" t="s">
        <v>60</v>
      </c>
      <c r="B64" s="36">
        <v>41</v>
      </c>
      <c r="C64" s="36">
        <v>46</v>
      </c>
      <c r="D64" s="36">
        <v>55</v>
      </c>
      <c r="E64" s="36">
        <v>53</v>
      </c>
      <c r="F64" s="36">
        <f t="shared" si="0"/>
        <v>195</v>
      </c>
    </row>
    <row r="65" spans="1:6" s="37" customFormat="1" ht="15" customHeight="1" x14ac:dyDescent="0.25">
      <c r="A65" s="35" t="s">
        <v>61</v>
      </c>
      <c r="B65" s="36">
        <v>13</v>
      </c>
      <c r="C65" s="36">
        <v>11</v>
      </c>
      <c r="D65" s="36">
        <v>17</v>
      </c>
      <c r="E65" s="36">
        <v>34</v>
      </c>
      <c r="F65" s="36">
        <f t="shared" si="0"/>
        <v>75</v>
      </c>
    </row>
    <row r="66" spans="1:6" s="37" customFormat="1" ht="15" customHeight="1" x14ac:dyDescent="0.25">
      <c r="A66" s="35" t="s">
        <v>62</v>
      </c>
      <c r="B66" s="36">
        <v>61</v>
      </c>
      <c r="C66" s="36">
        <v>68</v>
      </c>
      <c r="D66" s="36">
        <v>71</v>
      </c>
      <c r="E66" s="36">
        <v>49</v>
      </c>
      <c r="F66" s="36">
        <f t="shared" si="0"/>
        <v>249</v>
      </c>
    </row>
    <row r="67" spans="1:6" s="37" customFormat="1" ht="15" customHeight="1" x14ac:dyDescent="0.25">
      <c r="A67" s="35" t="s">
        <v>90</v>
      </c>
      <c r="B67" s="36">
        <v>38</v>
      </c>
      <c r="C67" s="36">
        <v>37</v>
      </c>
      <c r="D67" s="36">
        <v>34</v>
      </c>
      <c r="E67" s="36">
        <v>27</v>
      </c>
      <c r="F67" s="36">
        <f t="shared" ref="F67:F83" si="1">SUM(B67:E67)</f>
        <v>136</v>
      </c>
    </row>
    <row r="68" spans="1:6" s="37" customFormat="1" ht="15" customHeight="1" x14ac:dyDescent="0.25">
      <c r="A68" s="35" t="s">
        <v>63</v>
      </c>
      <c r="B68" s="36">
        <v>325</v>
      </c>
      <c r="C68" s="36">
        <v>193</v>
      </c>
      <c r="D68" s="36">
        <v>152</v>
      </c>
      <c r="E68" s="36">
        <v>114</v>
      </c>
      <c r="F68" s="36">
        <f t="shared" si="1"/>
        <v>784</v>
      </c>
    </row>
    <row r="69" spans="1:6" s="37" customFormat="1" ht="15" customHeight="1" x14ac:dyDescent="0.25">
      <c r="A69" s="35" t="s">
        <v>64</v>
      </c>
      <c r="B69" s="36">
        <v>113</v>
      </c>
      <c r="C69" s="36">
        <v>118</v>
      </c>
      <c r="D69" s="36">
        <v>90</v>
      </c>
      <c r="E69" s="36">
        <v>28</v>
      </c>
      <c r="F69" s="36">
        <f t="shared" si="1"/>
        <v>349</v>
      </c>
    </row>
    <row r="70" spans="1:6" s="37" customFormat="1" ht="15" customHeight="1" x14ac:dyDescent="0.25">
      <c r="A70" s="35" t="s">
        <v>65</v>
      </c>
      <c r="B70" s="36">
        <v>47</v>
      </c>
      <c r="C70" s="36">
        <v>66</v>
      </c>
      <c r="D70" s="36">
        <v>76</v>
      </c>
      <c r="E70" s="36">
        <v>85</v>
      </c>
      <c r="F70" s="36">
        <f t="shared" si="1"/>
        <v>274</v>
      </c>
    </row>
    <row r="71" spans="1:6" s="37" customFormat="1" ht="15" customHeight="1" x14ac:dyDescent="0.25">
      <c r="A71" s="35" t="s">
        <v>66</v>
      </c>
      <c r="B71" s="36">
        <v>402</v>
      </c>
      <c r="C71" s="36">
        <v>433</v>
      </c>
      <c r="D71" s="36">
        <v>193</v>
      </c>
      <c r="E71" s="36">
        <v>286</v>
      </c>
      <c r="F71" s="36">
        <f t="shared" si="1"/>
        <v>1314</v>
      </c>
    </row>
    <row r="72" spans="1:6" s="37" customFormat="1" ht="15" customHeight="1" x14ac:dyDescent="0.25">
      <c r="A72" s="35" t="s">
        <v>67</v>
      </c>
      <c r="B72" s="36">
        <v>75</v>
      </c>
      <c r="C72" s="36">
        <v>189</v>
      </c>
      <c r="D72" s="36">
        <v>107</v>
      </c>
      <c r="E72" s="36">
        <v>69</v>
      </c>
      <c r="F72" s="36">
        <f t="shared" si="1"/>
        <v>440</v>
      </c>
    </row>
    <row r="73" spans="1:6" s="37" customFormat="1" ht="15" customHeight="1" x14ac:dyDescent="0.25">
      <c r="A73" s="35" t="s">
        <v>68</v>
      </c>
      <c r="B73" s="36">
        <v>305</v>
      </c>
      <c r="C73" s="36">
        <v>281</v>
      </c>
      <c r="D73" s="36">
        <v>403</v>
      </c>
      <c r="E73" s="36">
        <v>240</v>
      </c>
      <c r="F73" s="36">
        <f t="shared" si="1"/>
        <v>1229</v>
      </c>
    </row>
    <row r="74" spans="1:6" s="37" customFormat="1" ht="15" customHeight="1" x14ac:dyDescent="0.25">
      <c r="A74" s="35" t="s">
        <v>69</v>
      </c>
      <c r="B74" s="36">
        <v>46</v>
      </c>
      <c r="C74" s="36">
        <v>56</v>
      </c>
      <c r="D74" s="36">
        <v>54</v>
      </c>
      <c r="E74" s="36">
        <v>10</v>
      </c>
      <c r="F74" s="36">
        <f t="shared" si="1"/>
        <v>166</v>
      </c>
    </row>
    <row r="75" spans="1:6" s="37" customFormat="1" ht="15" customHeight="1" x14ac:dyDescent="0.25">
      <c r="A75" s="35" t="s">
        <v>70</v>
      </c>
      <c r="B75" s="36">
        <v>63</v>
      </c>
      <c r="C75" s="36">
        <v>54</v>
      </c>
      <c r="D75" s="36">
        <v>73</v>
      </c>
      <c r="E75" s="36">
        <v>36</v>
      </c>
      <c r="F75" s="36">
        <f t="shared" si="1"/>
        <v>226</v>
      </c>
    </row>
    <row r="76" spans="1:6" s="37" customFormat="1" ht="15" customHeight="1" x14ac:dyDescent="0.25">
      <c r="A76" s="35" t="s">
        <v>71</v>
      </c>
      <c r="B76" s="36">
        <v>18</v>
      </c>
      <c r="C76" s="36">
        <v>11</v>
      </c>
      <c r="D76" s="36">
        <v>19</v>
      </c>
      <c r="E76" s="36">
        <v>30</v>
      </c>
      <c r="F76" s="36">
        <f t="shared" si="1"/>
        <v>78</v>
      </c>
    </row>
    <row r="77" spans="1:6" s="37" customFormat="1" ht="15" customHeight="1" x14ac:dyDescent="0.25">
      <c r="A77" s="35" t="s">
        <v>72</v>
      </c>
      <c r="B77" s="36">
        <v>33</v>
      </c>
      <c r="C77" s="36">
        <v>16</v>
      </c>
      <c r="D77" s="36">
        <v>10</v>
      </c>
      <c r="E77" s="36">
        <v>16</v>
      </c>
      <c r="F77" s="36">
        <f t="shared" si="1"/>
        <v>75</v>
      </c>
    </row>
    <row r="78" spans="1:6" s="37" customFormat="1" ht="15" customHeight="1" x14ac:dyDescent="0.25">
      <c r="A78" s="35" t="s">
        <v>73</v>
      </c>
      <c r="B78" s="36">
        <v>131</v>
      </c>
      <c r="C78" s="36">
        <v>147</v>
      </c>
      <c r="D78" s="36">
        <v>82</v>
      </c>
      <c r="E78" s="36">
        <v>106</v>
      </c>
      <c r="F78" s="36">
        <f t="shared" si="1"/>
        <v>466</v>
      </c>
    </row>
    <row r="79" spans="1:6" s="37" customFormat="1" ht="15" customHeight="1" x14ac:dyDescent="0.25">
      <c r="A79" s="35" t="s">
        <v>74</v>
      </c>
      <c r="B79" s="36">
        <v>101</v>
      </c>
      <c r="C79" s="36">
        <v>56</v>
      </c>
      <c r="D79" s="36">
        <v>15</v>
      </c>
      <c r="E79" s="36">
        <v>62</v>
      </c>
      <c r="F79" s="36">
        <f t="shared" si="1"/>
        <v>234</v>
      </c>
    </row>
    <row r="80" spans="1:6" s="37" customFormat="1" ht="15" customHeight="1" x14ac:dyDescent="0.25">
      <c r="A80" s="35" t="s">
        <v>75</v>
      </c>
      <c r="B80" s="36">
        <v>49</v>
      </c>
      <c r="C80" s="36">
        <v>49</v>
      </c>
      <c r="D80" s="36">
        <v>77</v>
      </c>
      <c r="E80" s="36">
        <v>80</v>
      </c>
      <c r="F80" s="36">
        <f t="shared" si="1"/>
        <v>255</v>
      </c>
    </row>
    <row r="81" spans="1:6" s="37" customFormat="1" ht="15" customHeight="1" x14ac:dyDescent="0.25">
      <c r="A81" s="38" t="s">
        <v>125</v>
      </c>
      <c r="B81" s="36"/>
      <c r="C81" s="36"/>
      <c r="D81" s="36"/>
      <c r="E81" s="36">
        <v>14</v>
      </c>
      <c r="F81" s="36">
        <f t="shared" si="1"/>
        <v>14</v>
      </c>
    </row>
    <row r="82" spans="1:6" s="37" customFormat="1" ht="15" customHeight="1" x14ac:dyDescent="0.25">
      <c r="A82" s="38" t="s">
        <v>124</v>
      </c>
      <c r="B82" s="36"/>
      <c r="C82" s="36"/>
      <c r="D82" s="36"/>
      <c r="E82" s="36">
        <v>14</v>
      </c>
      <c r="F82" s="36">
        <f t="shared" si="1"/>
        <v>14</v>
      </c>
    </row>
    <row r="83" spans="1:6" ht="15" customHeight="1" x14ac:dyDescent="0.25">
      <c r="A83" s="35" t="s">
        <v>126</v>
      </c>
      <c r="B83" s="36">
        <f>SUM(B2:B80)</f>
        <v>8046</v>
      </c>
      <c r="C83" s="36">
        <v>6955</v>
      </c>
      <c r="D83" s="36">
        <v>7101</v>
      </c>
      <c r="E83" s="36">
        <f>SUM(E2:E82)</f>
        <v>6902</v>
      </c>
      <c r="F83" s="36">
        <f t="shared" si="1"/>
        <v>29004</v>
      </c>
    </row>
    <row r="84" spans="1:6" ht="15" customHeight="1" x14ac:dyDescent="0.25">
      <c r="B84" s="37"/>
      <c r="C84" s="37"/>
    </row>
    <row r="85" spans="1:6" ht="15" customHeight="1" x14ac:dyDescent="0.25">
      <c r="B85" s="37"/>
      <c r="C85" s="37"/>
    </row>
    <row r="86" spans="1:6" ht="15" customHeight="1" x14ac:dyDescent="0.25">
      <c r="B86" s="37"/>
      <c r="C86" s="37"/>
    </row>
    <row r="87" spans="1:6" ht="15" customHeight="1" x14ac:dyDescent="0.25">
      <c r="B87" s="37"/>
    </row>
    <row r="88" spans="1:6" ht="15" customHeight="1" x14ac:dyDescent="0.25">
      <c r="B88" s="37"/>
    </row>
  </sheetData>
  <mergeCells count="1">
    <mergeCell ref="A1:F1"/>
  </mergeCells>
  <phoneticPr fontId="7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C83"/>
  <sheetViews>
    <sheetView workbookViewId="0">
      <pane xSplit="1" ySplit="1" topLeftCell="B57" activePane="bottomRight" state="frozen"/>
      <selection activeCell="N17" sqref="N17"/>
      <selection pane="topRight" activeCell="N17" sqref="N17"/>
      <selection pane="bottomLeft" activeCell="N17" sqref="N17"/>
      <selection pane="bottomRight" activeCell="G1" sqref="G1"/>
    </sheetView>
  </sheetViews>
  <sheetFormatPr defaultRowHeight="15" x14ac:dyDescent="0.25"/>
  <cols>
    <col min="1" max="1" width="25.140625" style="48" customWidth="1"/>
    <col min="2" max="2" width="5.7109375" style="49" customWidth="1"/>
    <col min="3" max="3" width="7.7109375" style="49" customWidth="1"/>
    <col min="4" max="4" width="5.7109375" style="49" customWidth="1"/>
    <col min="5" max="5" width="7.7109375" style="49" customWidth="1"/>
    <col min="6" max="6" width="5.7109375" style="49" customWidth="1"/>
    <col min="7" max="7" width="9" style="49" customWidth="1"/>
    <col min="8" max="8" width="5.7109375" style="49" customWidth="1"/>
    <col min="9" max="10" width="5.7109375" style="50" customWidth="1"/>
    <col min="11" max="12" width="7.7109375" style="50" customWidth="1"/>
    <col min="13" max="13" width="7.7109375" style="49" customWidth="1"/>
    <col min="14" max="18" width="5.7109375" style="49" customWidth="1"/>
    <col min="19" max="19" width="7.7109375" style="49" customWidth="1"/>
    <col min="20" max="16384" width="9.140625" style="49"/>
  </cols>
  <sheetData>
    <row r="1" spans="1:81" s="47" customFormat="1" ht="234" customHeight="1" x14ac:dyDescent="0.2">
      <c r="A1" s="43"/>
      <c r="B1" s="31" t="s">
        <v>110</v>
      </c>
      <c r="C1" s="31" t="s">
        <v>129</v>
      </c>
      <c r="D1" s="31" t="s">
        <v>130</v>
      </c>
      <c r="E1" s="31" t="s">
        <v>113</v>
      </c>
      <c r="F1" s="31" t="s">
        <v>131</v>
      </c>
      <c r="G1" s="31" t="s">
        <v>135</v>
      </c>
      <c r="H1" s="31" t="s">
        <v>132</v>
      </c>
      <c r="I1" s="31" t="s">
        <v>133</v>
      </c>
      <c r="J1" s="31" t="s">
        <v>87</v>
      </c>
      <c r="K1" s="31" t="s">
        <v>134</v>
      </c>
      <c r="L1" s="31" t="s">
        <v>77</v>
      </c>
      <c r="M1" s="31" t="s">
        <v>117</v>
      </c>
      <c r="N1" s="31" t="s">
        <v>80</v>
      </c>
      <c r="O1" s="31" t="s">
        <v>108</v>
      </c>
      <c r="P1" s="31" t="s">
        <v>88</v>
      </c>
      <c r="Q1" s="31" t="s">
        <v>109</v>
      </c>
      <c r="R1" s="31" t="s">
        <v>79</v>
      </c>
      <c r="S1" s="31" t="s">
        <v>81</v>
      </c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</row>
    <row r="2" spans="1:81" x14ac:dyDescent="0.25">
      <c r="A2" s="52" t="s">
        <v>0</v>
      </c>
      <c r="B2" s="53">
        <v>564</v>
      </c>
      <c r="C2" s="53">
        <v>335</v>
      </c>
      <c r="D2" s="53">
        <v>315</v>
      </c>
      <c r="E2" s="53">
        <v>481</v>
      </c>
      <c r="F2" s="53">
        <v>213</v>
      </c>
      <c r="G2" s="53">
        <v>149</v>
      </c>
      <c r="H2" s="53">
        <v>120</v>
      </c>
      <c r="I2" s="27">
        <v>54</v>
      </c>
      <c r="J2" s="27">
        <v>125</v>
      </c>
      <c r="K2" s="27">
        <v>101</v>
      </c>
      <c r="L2" s="27">
        <v>93</v>
      </c>
      <c r="M2" s="53">
        <v>118</v>
      </c>
      <c r="N2" s="53">
        <v>24</v>
      </c>
      <c r="O2" s="53">
        <v>36</v>
      </c>
      <c r="P2" s="53">
        <v>15</v>
      </c>
      <c r="Q2" s="53">
        <v>14</v>
      </c>
      <c r="R2" s="53">
        <v>1122</v>
      </c>
      <c r="S2" s="54">
        <f t="shared" ref="S2:S33" si="0">SUM(B2:R2)</f>
        <v>3879</v>
      </c>
    </row>
    <row r="3" spans="1:81" x14ac:dyDescent="0.25">
      <c r="A3" s="52" t="s">
        <v>1</v>
      </c>
      <c r="B3" s="54">
        <v>7</v>
      </c>
      <c r="C3" s="54">
        <v>20</v>
      </c>
      <c r="D3" s="54">
        <v>18</v>
      </c>
      <c r="E3" s="54">
        <v>53</v>
      </c>
      <c r="F3" s="54">
        <v>20</v>
      </c>
      <c r="G3" s="54">
        <v>32</v>
      </c>
      <c r="H3" s="54">
        <v>3</v>
      </c>
      <c r="I3" s="55">
        <v>0</v>
      </c>
      <c r="J3" s="55">
        <v>8</v>
      </c>
      <c r="K3" s="55">
        <v>4</v>
      </c>
      <c r="L3" s="55">
        <v>3</v>
      </c>
      <c r="M3" s="54">
        <v>0</v>
      </c>
      <c r="N3" s="54">
        <v>3</v>
      </c>
      <c r="O3" s="54">
        <v>2</v>
      </c>
      <c r="P3" s="54">
        <v>0</v>
      </c>
      <c r="Q3" s="54">
        <v>1</v>
      </c>
      <c r="R3" s="54">
        <v>11</v>
      </c>
      <c r="S3" s="54">
        <f t="shared" si="0"/>
        <v>185</v>
      </c>
    </row>
    <row r="4" spans="1:81" x14ac:dyDescent="0.25">
      <c r="A4" s="52" t="s">
        <v>2</v>
      </c>
      <c r="B4" s="53">
        <v>64</v>
      </c>
      <c r="C4" s="53">
        <v>12</v>
      </c>
      <c r="D4" s="53">
        <v>47</v>
      </c>
      <c r="E4" s="53">
        <v>15</v>
      </c>
      <c r="F4" s="53">
        <v>33</v>
      </c>
      <c r="G4" s="53">
        <v>36</v>
      </c>
      <c r="H4" s="53">
        <v>10</v>
      </c>
      <c r="I4" s="27">
        <v>59</v>
      </c>
      <c r="J4" s="27">
        <v>1</v>
      </c>
      <c r="K4" s="27">
        <v>1</v>
      </c>
      <c r="L4" s="27">
        <v>13</v>
      </c>
      <c r="M4" s="53">
        <v>2</v>
      </c>
      <c r="N4" s="53">
        <v>0</v>
      </c>
      <c r="O4" s="53">
        <v>27</v>
      </c>
      <c r="P4" s="53">
        <v>5</v>
      </c>
      <c r="Q4" s="53">
        <v>0</v>
      </c>
      <c r="R4" s="53">
        <v>64</v>
      </c>
      <c r="S4" s="54">
        <f t="shared" si="0"/>
        <v>389</v>
      </c>
    </row>
    <row r="5" spans="1:81" x14ac:dyDescent="0.25">
      <c r="A5" s="52" t="s">
        <v>3</v>
      </c>
      <c r="B5" s="53">
        <v>13</v>
      </c>
      <c r="C5" s="53">
        <v>49</v>
      </c>
      <c r="D5" s="53">
        <v>25</v>
      </c>
      <c r="E5" s="53">
        <v>27</v>
      </c>
      <c r="F5" s="53">
        <v>21</v>
      </c>
      <c r="G5" s="53">
        <v>9</v>
      </c>
      <c r="H5" s="53">
        <v>0</v>
      </c>
      <c r="I5" s="27">
        <v>7</v>
      </c>
      <c r="J5" s="27">
        <v>5</v>
      </c>
      <c r="K5" s="27">
        <v>5</v>
      </c>
      <c r="L5" s="27">
        <v>0</v>
      </c>
      <c r="M5" s="53">
        <v>5</v>
      </c>
      <c r="N5" s="53">
        <v>0</v>
      </c>
      <c r="O5" s="53">
        <v>2</v>
      </c>
      <c r="P5" s="53">
        <v>1</v>
      </c>
      <c r="Q5" s="53">
        <v>0</v>
      </c>
      <c r="R5" s="53">
        <v>7</v>
      </c>
      <c r="S5" s="54">
        <f t="shared" si="0"/>
        <v>176</v>
      </c>
    </row>
    <row r="6" spans="1:81" x14ac:dyDescent="0.25">
      <c r="A6" s="52" t="s">
        <v>4</v>
      </c>
      <c r="B6" s="53">
        <v>25</v>
      </c>
      <c r="C6" s="53">
        <v>7</v>
      </c>
      <c r="D6" s="53">
        <v>54</v>
      </c>
      <c r="E6" s="53">
        <v>16</v>
      </c>
      <c r="F6" s="53">
        <v>42</v>
      </c>
      <c r="G6" s="53">
        <v>6</v>
      </c>
      <c r="H6" s="53">
        <v>48</v>
      </c>
      <c r="I6" s="27">
        <v>0</v>
      </c>
      <c r="J6" s="27">
        <v>20</v>
      </c>
      <c r="K6" s="27">
        <v>32</v>
      </c>
      <c r="L6" s="27">
        <v>18</v>
      </c>
      <c r="M6" s="53">
        <v>0</v>
      </c>
      <c r="N6" s="53">
        <v>7</v>
      </c>
      <c r="O6" s="53">
        <v>0</v>
      </c>
      <c r="P6" s="53">
        <v>0</v>
      </c>
      <c r="Q6" s="53">
        <v>14</v>
      </c>
      <c r="R6" s="53">
        <v>21</v>
      </c>
      <c r="S6" s="54">
        <f t="shared" si="0"/>
        <v>310</v>
      </c>
    </row>
    <row r="7" spans="1:81" x14ac:dyDescent="0.25">
      <c r="A7" s="52" t="s">
        <v>5</v>
      </c>
      <c r="B7" s="53">
        <v>6</v>
      </c>
      <c r="C7" s="53">
        <v>9</v>
      </c>
      <c r="D7" s="53">
        <v>13</v>
      </c>
      <c r="E7" s="53">
        <v>22</v>
      </c>
      <c r="F7" s="53">
        <v>12</v>
      </c>
      <c r="G7" s="53">
        <v>8</v>
      </c>
      <c r="H7" s="53">
        <v>4</v>
      </c>
      <c r="I7" s="27">
        <v>0</v>
      </c>
      <c r="J7" s="27">
        <v>1</v>
      </c>
      <c r="K7" s="27">
        <v>5</v>
      </c>
      <c r="L7" s="27">
        <v>0</v>
      </c>
      <c r="M7" s="53">
        <v>0</v>
      </c>
      <c r="N7" s="53">
        <v>0</v>
      </c>
      <c r="O7" s="53">
        <v>2</v>
      </c>
      <c r="P7" s="53">
        <v>0</v>
      </c>
      <c r="Q7" s="53">
        <v>0</v>
      </c>
      <c r="R7" s="53">
        <v>7</v>
      </c>
      <c r="S7" s="54">
        <f t="shared" si="0"/>
        <v>89</v>
      </c>
    </row>
    <row r="8" spans="1:81" x14ac:dyDescent="0.25">
      <c r="A8" s="52" t="s">
        <v>6</v>
      </c>
      <c r="B8" s="53">
        <v>6</v>
      </c>
      <c r="C8" s="53">
        <v>4</v>
      </c>
      <c r="D8" s="53">
        <v>20</v>
      </c>
      <c r="E8" s="53">
        <v>22</v>
      </c>
      <c r="F8" s="53">
        <v>5</v>
      </c>
      <c r="G8" s="53">
        <v>9</v>
      </c>
      <c r="H8" s="53">
        <v>2</v>
      </c>
      <c r="I8" s="27">
        <v>3</v>
      </c>
      <c r="J8" s="27">
        <v>2</v>
      </c>
      <c r="K8" s="27">
        <v>0</v>
      </c>
      <c r="L8" s="27">
        <v>1</v>
      </c>
      <c r="M8" s="53">
        <v>1</v>
      </c>
      <c r="N8" s="53">
        <v>0</v>
      </c>
      <c r="O8" s="53">
        <v>0</v>
      </c>
      <c r="P8" s="53">
        <v>1</v>
      </c>
      <c r="Q8" s="53">
        <v>0</v>
      </c>
      <c r="R8" s="53">
        <v>2</v>
      </c>
      <c r="S8" s="54">
        <f t="shared" si="0"/>
        <v>78</v>
      </c>
    </row>
    <row r="9" spans="1:81" x14ac:dyDescent="0.25">
      <c r="A9" s="52" t="s">
        <v>7</v>
      </c>
      <c r="B9" s="53">
        <v>18</v>
      </c>
      <c r="C9" s="53">
        <v>11</v>
      </c>
      <c r="D9" s="53">
        <v>6</v>
      </c>
      <c r="E9" s="53">
        <v>38</v>
      </c>
      <c r="F9" s="53">
        <v>9</v>
      </c>
      <c r="G9" s="53">
        <v>24</v>
      </c>
      <c r="H9" s="53">
        <v>5</v>
      </c>
      <c r="I9" s="27">
        <v>0</v>
      </c>
      <c r="J9" s="27">
        <v>7</v>
      </c>
      <c r="K9" s="27">
        <v>1</v>
      </c>
      <c r="L9" s="27">
        <v>2</v>
      </c>
      <c r="M9" s="53">
        <v>1</v>
      </c>
      <c r="N9" s="53">
        <v>7</v>
      </c>
      <c r="O9" s="53">
        <v>0</v>
      </c>
      <c r="P9" s="53">
        <v>0</v>
      </c>
      <c r="Q9" s="53">
        <v>0</v>
      </c>
      <c r="R9" s="53">
        <v>12</v>
      </c>
      <c r="S9" s="54">
        <f t="shared" si="0"/>
        <v>141</v>
      </c>
    </row>
    <row r="10" spans="1:81" x14ac:dyDescent="0.25">
      <c r="A10" s="52" t="s">
        <v>8</v>
      </c>
      <c r="B10" s="53">
        <v>115</v>
      </c>
      <c r="C10" s="53">
        <v>19</v>
      </c>
      <c r="D10" s="53">
        <v>79</v>
      </c>
      <c r="E10" s="53">
        <v>51</v>
      </c>
      <c r="F10" s="53">
        <v>55</v>
      </c>
      <c r="G10" s="53">
        <v>13</v>
      </c>
      <c r="H10" s="53">
        <v>57</v>
      </c>
      <c r="I10" s="27">
        <v>4</v>
      </c>
      <c r="J10" s="27">
        <v>30</v>
      </c>
      <c r="K10" s="27">
        <v>8</v>
      </c>
      <c r="L10" s="27">
        <v>11</v>
      </c>
      <c r="M10" s="53">
        <v>14</v>
      </c>
      <c r="N10" s="53">
        <v>2</v>
      </c>
      <c r="O10" s="53">
        <v>0</v>
      </c>
      <c r="P10" s="53">
        <v>2</v>
      </c>
      <c r="Q10" s="53">
        <v>20</v>
      </c>
      <c r="R10" s="53">
        <v>53</v>
      </c>
      <c r="S10" s="54">
        <f t="shared" si="0"/>
        <v>533</v>
      </c>
    </row>
    <row r="11" spans="1:81" x14ac:dyDescent="0.25">
      <c r="A11" s="52" t="s">
        <v>9</v>
      </c>
      <c r="B11" s="53">
        <v>15</v>
      </c>
      <c r="C11" s="53">
        <v>9</v>
      </c>
      <c r="D11" s="53">
        <v>16</v>
      </c>
      <c r="E11" s="53">
        <v>17</v>
      </c>
      <c r="F11" s="53">
        <v>7</v>
      </c>
      <c r="G11" s="53">
        <v>13</v>
      </c>
      <c r="H11" s="53">
        <v>6</v>
      </c>
      <c r="I11" s="27">
        <v>1</v>
      </c>
      <c r="J11" s="27">
        <v>8</v>
      </c>
      <c r="K11" s="27">
        <v>3</v>
      </c>
      <c r="L11" s="27">
        <v>0</v>
      </c>
      <c r="M11" s="53">
        <v>1</v>
      </c>
      <c r="N11" s="53">
        <v>2</v>
      </c>
      <c r="O11" s="53">
        <v>2</v>
      </c>
      <c r="P11" s="53">
        <v>1</v>
      </c>
      <c r="Q11" s="53">
        <v>0</v>
      </c>
      <c r="R11" s="53">
        <v>7</v>
      </c>
      <c r="S11" s="54">
        <f t="shared" si="0"/>
        <v>108</v>
      </c>
    </row>
    <row r="12" spans="1:81" x14ac:dyDescent="0.25">
      <c r="A12" s="52" t="s">
        <v>10</v>
      </c>
      <c r="B12" s="53">
        <v>139</v>
      </c>
      <c r="C12" s="53">
        <v>90</v>
      </c>
      <c r="D12" s="53">
        <v>42</v>
      </c>
      <c r="E12" s="53">
        <v>116</v>
      </c>
      <c r="F12" s="53">
        <v>238</v>
      </c>
      <c r="G12" s="53">
        <v>129</v>
      </c>
      <c r="H12" s="53">
        <v>8</v>
      </c>
      <c r="I12" s="27">
        <v>23</v>
      </c>
      <c r="J12" s="27">
        <v>32</v>
      </c>
      <c r="K12" s="27">
        <v>21</v>
      </c>
      <c r="L12" s="27">
        <v>14</v>
      </c>
      <c r="M12" s="53">
        <v>5</v>
      </c>
      <c r="N12" s="53">
        <v>1</v>
      </c>
      <c r="O12" s="53">
        <v>17</v>
      </c>
      <c r="P12" s="53">
        <v>41</v>
      </c>
      <c r="Q12" s="53">
        <v>3</v>
      </c>
      <c r="R12" s="53">
        <v>102</v>
      </c>
      <c r="S12" s="54">
        <f t="shared" si="0"/>
        <v>1021</v>
      </c>
    </row>
    <row r="13" spans="1:81" ht="30" x14ac:dyDescent="0.25">
      <c r="A13" s="52" t="s">
        <v>11</v>
      </c>
      <c r="B13" s="53">
        <v>26</v>
      </c>
      <c r="C13" s="53">
        <v>14</v>
      </c>
      <c r="D13" s="53">
        <v>22</v>
      </c>
      <c r="E13" s="53">
        <v>27</v>
      </c>
      <c r="F13" s="53">
        <v>13</v>
      </c>
      <c r="G13" s="53">
        <v>12</v>
      </c>
      <c r="H13" s="53">
        <v>0</v>
      </c>
      <c r="I13" s="27">
        <v>0</v>
      </c>
      <c r="J13" s="27">
        <v>9</v>
      </c>
      <c r="K13" s="27">
        <v>10</v>
      </c>
      <c r="L13" s="27">
        <v>1</v>
      </c>
      <c r="M13" s="53">
        <v>0</v>
      </c>
      <c r="N13" s="53">
        <v>0</v>
      </c>
      <c r="O13" s="53">
        <v>1</v>
      </c>
      <c r="P13" s="53">
        <v>0</v>
      </c>
      <c r="Q13" s="53">
        <v>0</v>
      </c>
      <c r="R13" s="53">
        <v>12</v>
      </c>
      <c r="S13" s="54">
        <f t="shared" si="0"/>
        <v>147</v>
      </c>
    </row>
    <row r="14" spans="1:81" x14ac:dyDescent="0.25">
      <c r="A14" s="52" t="s">
        <v>127</v>
      </c>
      <c r="B14" s="53">
        <v>4</v>
      </c>
      <c r="C14" s="53">
        <v>19</v>
      </c>
      <c r="D14" s="53">
        <v>11</v>
      </c>
      <c r="E14" s="53">
        <v>15</v>
      </c>
      <c r="F14" s="53">
        <v>2</v>
      </c>
      <c r="G14" s="53">
        <v>2</v>
      </c>
      <c r="H14" s="53">
        <v>0</v>
      </c>
      <c r="I14" s="27">
        <v>3</v>
      </c>
      <c r="J14" s="27">
        <v>2</v>
      </c>
      <c r="K14" s="27">
        <v>0</v>
      </c>
      <c r="L14" s="27">
        <v>0</v>
      </c>
      <c r="M14" s="53">
        <v>1</v>
      </c>
      <c r="N14" s="53">
        <v>0</v>
      </c>
      <c r="O14" s="53">
        <v>0</v>
      </c>
      <c r="P14" s="53">
        <v>0</v>
      </c>
      <c r="Q14" s="53">
        <v>0</v>
      </c>
      <c r="R14" s="53">
        <v>1</v>
      </c>
      <c r="S14" s="54">
        <f t="shared" si="0"/>
        <v>60</v>
      </c>
    </row>
    <row r="15" spans="1:81" x14ac:dyDescent="0.25">
      <c r="A15" s="52" t="s">
        <v>13</v>
      </c>
      <c r="B15" s="53">
        <v>11</v>
      </c>
      <c r="C15" s="53">
        <v>32</v>
      </c>
      <c r="D15" s="53">
        <v>74</v>
      </c>
      <c r="E15" s="53">
        <v>90</v>
      </c>
      <c r="F15" s="53">
        <v>22</v>
      </c>
      <c r="G15" s="53">
        <v>115</v>
      </c>
      <c r="H15" s="53">
        <v>10</v>
      </c>
      <c r="I15" s="27">
        <v>2</v>
      </c>
      <c r="J15" s="27">
        <v>10</v>
      </c>
      <c r="K15" s="27">
        <v>4</v>
      </c>
      <c r="L15" s="27">
        <v>5</v>
      </c>
      <c r="M15" s="53">
        <v>0</v>
      </c>
      <c r="N15" s="53">
        <v>2</v>
      </c>
      <c r="O15" s="53">
        <v>12</v>
      </c>
      <c r="P15" s="53">
        <v>6</v>
      </c>
      <c r="Q15" s="53">
        <v>1</v>
      </c>
      <c r="R15" s="53">
        <v>22</v>
      </c>
      <c r="S15" s="54">
        <f t="shared" si="0"/>
        <v>418</v>
      </c>
    </row>
    <row r="16" spans="1:81" x14ac:dyDescent="0.25">
      <c r="A16" s="52" t="s">
        <v>14</v>
      </c>
      <c r="B16" s="53">
        <v>11</v>
      </c>
      <c r="C16" s="53">
        <v>2</v>
      </c>
      <c r="D16" s="53">
        <v>8</v>
      </c>
      <c r="E16" s="53">
        <v>1</v>
      </c>
      <c r="F16" s="53">
        <v>9</v>
      </c>
      <c r="G16" s="53">
        <v>2</v>
      </c>
      <c r="H16" s="53">
        <v>5</v>
      </c>
      <c r="I16" s="27">
        <v>0</v>
      </c>
      <c r="J16" s="27">
        <v>6</v>
      </c>
      <c r="K16" s="27">
        <v>6</v>
      </c>
      <c r="L16" s="27">
        <v>0</v>
      </c>
      <c r="M16" s="53">
        <v>1</v>
      </c>
      <c r="N16" s="53">
        <v>0</v>
      </c>
      <c r="O16" s="53">
        <v>2</v>
      </c>
      <c r="P16" s="53">
        <v>2</v>
      </c>
      <c r="Q16" s="53">
        <v>1</v>
      </c>
      <c r="R16" s="53">
        <v>3</v>
      </c>
      <c r="S16" s="54">
        <f t="shared" si="0"/>
        <v>59</v>
      </c>
    </row>
    <row r="17" spans="1:19" ht="30" x14ac:dyDescent="0.25">
      <c r="A17" s="52" t="s">
        <v>15</v>
      </c>
      <c r="B17" s="53">
        <v>21</v>
      </c>
      <c r="C17" s="53">
        <v>12</v>
      </c>
      <c r="D17" s="53">
        <v>3</v>
      </c>
      <c r="E17" s="53">
        <v>13</v>
      </c>
      <c r="F17" s="53">
        <v>16</v>
      </c>
      <c r="G17" s="53">
        <v>8</v>
      </c>
      <c r="H17" s="53">
        <v>1</v>
      </c>
      <c r="I17" s="27">
        <v>2</v>
      </c>
      <c r="J17" s="27">
        <v>0</v>
      </c>
      <c r="K17" s="27">
        <v>4</v>
      </c>
      <c r="L17" s="27">
        <v>2</v>
      </c>
      <c r="M17" s="53">
        <v>0</v>
      </c>
      <c r="N17" s="53">
        <v>0</v>
      </c>
      <c r="O17" s="53">
        <v>2</v>
      </c>
      <c r="P17" s="53">
        <v>2</v>
      </c>
      <c r="Q17" s="53">
        <v>0</v>
      </c>
      <c r="R17" s="53">
        <v>8</v>
      </c>
      <c r="S17" s="54">
        <f t="shared" si="0"/>
        <v>94</v>
      </c>
    </row>
    <row r="18" spans="1:19" x14ac:dyDescent="0.25">
      <c r="A18" s="52" t="s">
        <v>16</v>
      </c>
      <c r="B18" s="53">
        <v>28</v>
      </c>
      <c r="C18" s="53">
        <v>6</v>
      </c>
      <c r="D18" s="53">
        <v>17</v>
      </c>
      <c r="E18" s="53">
        <v>11</v>
      </c>
      <c r="F18" s="53">
        <v>3</v>
      </c>
      <c r="G18" s="53">
        <v>1</v>
      </c>
      <c r="H18" s="53">
        <v>6</v>
      </c>
      <c r="I18" s="27">
        <v>0</v>
      </c>
      <c r="J18" s="27">
        <v>5</v>
      </c>
      <c r="K18" s="27">
        <v>3</v>
      </c>
      <c r="L18" s="27">
        <v>7</v>
      </c>
      <c r="M18" s="53">
        <v>0</v>
      </c>
      <c r="N18" s="53">
        <v>1</v>
      </c>
      <c r="O18" s="53">
        <v>0</v>
      </c>
      <c r="P18" s="53">
        <v>1</v>
      </c>
      <c r="Q18" s="53">
        <v>0</v>
      </c>
      <c r="R18" s="53">
        <v>12</v>
      </c>
      <c r="S18" s="54">
        <f t="shared" si="0"/>
        <v>101</v>
      </c>
    </row>
    <row r="19" spans="1:19" x14ac:dyDescent="0.25">
      <c r="A19" s="52" t="s">
        <v>17</v>
      </c>
      <c r="B19" s="53">
        <v>17</v>
      </c>
      <c r="C19" s="53">
        <v>18</v>
      </c>
      <c r="D19" s="53">
        <v>10</v>
      </c>
      <c r="E19" s="53">
        <v>20</v>
      </c>
      <c r="F19" s="53">
        <v>13</v>
      </c>
      <c r="G19" s="53">
        <v>0</v>
      </c>
      <c r="H19" s="53">
        <v>1</v>
      </c>
      <c r="I19" s="27">
        <v>1</v>
      </c>
      <c r="J19" s="27">
        <v>0</v>
      </c>
      <c r="K19" s="27">
        <v>1</v>
      </c>
      <c r="L19" s="27">
        <v>1</v>
      </c>
      <c r="M19" s="53">
        <v>0</v>
      </c>
      <c r="N19" s="53">
        <v>0</v>
      </c>
      <c r="O19" s="53">
        <v>0</v>
      </c>
      <c r="P19" s="53">
        <v>0</v>
      </c>
      <c r="Q19" s="53">
        <v>1</v>
      </c>
      <c r="R19" s="53">
        <v>6</v>
      </c>
      <c r="S19" s="54">
        <f t="shared" si="0"/>
        <v>89</v>
      </c>
    </row>
    <row r="20" spans="1:19" x14ac:dyDescent="0.25">
      <c r="A20" s="52" t="s">
        <v>18</v>
      </c>
      <c r="B20" s="53">
        <v>94</v>
      </c>
      <c r="C20" s="53">
        <v>30</v>
      </c>
      <c r="D20" s="53">
        <v>50</v>
      </c>
      <c r="E20" s="53">
        <v>55</v>
      </c>
      <c r="F20" s="53">
        <v>42</v>
      </c>
      <c r="G20" s="53">
        <v>27</v>
      </c>
      <c r="H20" s="53">
        <v>9</v>
      </c>
      <c r="I20" s="27">
        <v>24</v>
      </c>
      <c r="J20" s="27">
        <v>22</v>
      </c>
      <c r="K20" s="27">
        <v>1</v>
      </c>
      <c r="L20" s="27">
        <v>2</v>
      </c>
      <c r="M20" s="53">
        <v>5</v>
      </c>
      <c r="N20" s="53">
        <v>2</v>
      </c>
      <c r="O20" s="53">
        <v>5</v>
      </c>
      <c r="P20" s="53">
        <v>2</v>
      </c>
      <c r="Q20" s="53">
        <v>0</v>
      </c>
      <c r="R20" s="53">
        <v>63</v>
      </c>
      <c r="S20" s="54">
        <f t="shared" si="0"/>
        <v>433</v>
      </c>
    </row>
    <row r="21" spans="1:19" ht="30" x14ac:dyDescent="0.25">
      <c r="A21" s="52" t="s">
        <v>19</v>
      </c>
      <c r="B21" s="53">
        <v>3</v>
      </c>
      <c r="C21" s="53">
        <v>7</v>
      </c>
      <c r="D21" s="53">
        <v>3</v>
      </c>
      <c r="E21" s="53">
        <v>18</v>
      </c>
      <c r="F21" s="53">
        <v>1</v>
      </c>
      <c r="G21" s="53">
        <v>0</v>
      </c>
      <c r="H21" s="53">
        <v>0</v>
      </c>
      <c r="I21" s="27">
        <v>1</v>
      </c>
      <c r="J21" s="27">
        <v>1</v>
      </c>
      <c r="K21" s="27">
        <v>0</v>
      </c>
      <c r="L21" s="27">
        <v>2</v>
      </c>
      <c r="M21" s="53">
        <v>0</v>
      </c>
      <c r="N21" s="53">
        <v>1</v>
      </c>
      <c r="O21" s="53">
        <v>0</v>
      </c>
      <c r="P21" s="53">
        <v>0</v>
      </c>
      <c r="Q21" s="53">
        <v>0</v>
      </c>
      <c r="R21" s="53">
        <v>3</v>
      </c>
      <c r="S21" s="54">
        <f t="shared" si="0"/>
        <v>40</v>
      </c>
    </row>
    <row r="22" spans="1:19" x14ac:dyDescent="0.25">
      <c r="A22" s="52" t="s">
        <v>20</v>
      </c>
      <c r="B22" s="53">
        <v>85</v>
      </c>
      <c r="C22" s="53">
        <v>55</v>
      </c>
      <c r="D22" s="53">
        <v>45</v>
      </c>
      <c r="E22" s="53">
        <v>54</v>
      </c>
      <c r="F22" s="53">
        <v>34</v>
      </c>
      <c r="G22" s="53">
        <v>25</v>
      </c>
      <c r="H22" s="53">
        <v>36</v>
      </c>
      <c r="I22" s="27">
        <v>3</v>
      </c>
      <c r="J22" s="27">
        <v>10</v>
      </c>
      <c r="K22" s="27">
        <v>15</v>
      </c>
      <c r="L22" s="27">
        <v>11</v>
      </c>
      <c r="M22" s="53">
        <v>6</v>
      </c>
      <c r="N22" s="53">
        <v>0</v>
      </c>
      <c r="O22" s="53">
        <v>0</v>
      </c>
      <c r="P22" s="53">
        <v>4</v>
      </c>
      <c r="Q22" s="53">
        <v>1</v>
      </c>
      <c r="R22" s="53">
        <v>45</v>
      </c>
      <c r="S22" s="54">
        <f t="shared" si="0"/>
        <v>429</v>
      </c>
    </row>
    <row r="23" spans="1:19" x14ac:dyDescent="0.25">
      <c r="A23" s="52" t="s">
        <v>21</v>
      </c>
      <c r="B23" s="53">
        <v>232</v>
      </c>
      <c r="C23" s="53">
        <v>1033</v>
      </c>
      <c r="D23" s="53">
        <v>19</v>
      </c>
      <c r="E23" s="53">
        <v>53</v>
      </c>
      <c r="F23" s="53">
        <v>28</v>
      </c>
      <c r="G23" s="53">
        <v>264</v>
      </c>
      <c r="H23" s="53">
        <v>0</v>
      </c>
      <c r="I23" s="27">
        <v>1</v>
      </c>
      <c r="J23" s="27">
        <v>85</v>
      </c>
      <c r="K23" s="27">
        <v>6</v>
      </c>
      <c r="L23" s="27">
        <v>6</v>
      </c>
      <c r="M23" s="53">
        <v>4</v>
      </c>
      <c r="N23" s="53">
        <v>0</v>
      </c>
      <c r="O23" s="53">
        <v>0</v>
      </c>
      <c r="P23" s="53">
        <v>0</v>
      </c>
      <c r="Q23" s="53">
        <v>5</v>
      </c>
      <c r="R23" s="53">
        <v>26</v>
      </c>
      <c r="S23" s="54">
        <f t="shared" si="0"/>
        <v>1762</v>
      </c>
    </row>
    <row r="24" spans="1:19" x14ac:dyDescent="0.25">
      <c r="A24" s="52" t="s">
        <v>22</v>
      </c>
      <c r="B24" s="53">
        <v>23</v>
      </c>
      <c r="C24" s="53">
        <v>13</v>
      </c>
      <c r="D24" s="53">
        <v>39</v>
      </c>
      <c r="E24" s="53">
        <v>26</v>
      </c>
      <c r="F24" s="53">
        <v>32</v>
      </c>
      <c r="G24" s="53">
        <v>15</v>
      </c>
      <c r="H24" s="53">
        <v>17</v>
      </c>
      <c r="I24" s="27">
        <v>2</v>
      </c>
      <c r="J24" s="27">
        <v>9</v>
      </c>
      <c r="K24" s="27">
        <v>1</v>
      </c>
      <c r="L24" s="27">
        <v>19</v>
      </c>
      <c r="M24" s="53">
        <v>2</v>
      </c>
      <c r="N24" s="53">
        <v>7</v>
      </c>
      <c r="O24" s="53">
        <v>4</v>
      </c>
      <c r="P24" s="53">
        <v>1</v>
      </c>
      <c r="Q24" s="53">
        <v>2</v>
      </c>
      <c r="R24" s="53">
        <v>30</v>
      </c>
      <c r="S24" s="54">
        <f t="shared" si="0"/>
        <v>242</v>
      </c>
    </row>
    <row r="25" spans="1:19" x14ac:dyDescent="0.25">
      <c r="A25" s="52" t="s">
        <v>23</v>
      </c>
      <c r="B25" s="53">
        <v>9</v>
      </c>
      <c r="C25" s="53">
        <v>8</v>
      </c>
      <c r="D25" s="53">
        <v>19</v>
      </c>
      <c r="E25" s="53">
        <v>11</v>
      </c>
      <c r="F25" s="53">
        <v>5</v>
      </c>
      <c r="G25" s="53">
        <v>11</v>
      </c>
      <c r="H25" s="53">
        <v>3</v>
      </c>
      <c r="I25" s="27">
        <v>0</v>
      </c>
      <c r="J25" s="27">
        <v>4</v>
      </c>
      <c r="K25" s="27">
        <v>8</v>
      </c>
      <c r="L25" s="27">
        <v>2</v>
      </c>
      <c r="M25" s="53">
        <v>0</v>
      </c>
      <c r="N25" s="53">
        <v>4</v>
      </c>
      <c r="O25" s="53">
        <v>8</v>
      </c>
      <c r="P25" s="53">
        <v>11</v>
      </c>
      <c r="Q25" s="53">
        <v>4</v>
      </c>
      <c r="R25" s="53">
        <v>12</v>
      </c>
      <c r="S25" s="54">
        <f t="shared" si="0"/>
        <v>119</v>
      </c>
    </row>
    <row r="26" spans="1:19" x14ac:dyDescent="0.25">
      <c r="A26" s="52" t="s">
        <v>24</v>
      </c>
      <c r="B26" s="53">
        <v>301</v>
      </c>
      <c r="C26" s="53">
        <v>36</v>
      </c>
      <c r="D26" s="53">
        <v>86</v>
      </c>
      <c r="E26" s="53">
        <v>136</v>
      </c>
      <c r="F26" s="53">
        <v>38</v>
      </c>
      <c r="G26" s="53">
        <v>10</v>
      </c>
      <c r="H26" s="53">
        <v>37</v>
      </c>
      <c r="I26" s="27">
        <v>0</v>
      </c>
      <c r="J26" s="27">
        <v>13</v>
      </c>
      <c r="K26" s="27">
        <v>1</v>
      </c>
      <c r="L26" s="27">
        <v>38</v>
      </c>
      <c r="M26" s="53">
        <v>2</v>
      </c>
      <c r="N26" s="53">
        <v>0</v>
      </c>
      <c r="O26" s="53">
        <v>6</v>
      </c>
      <c r="P26" s="53">
        <v>2</v>
      </c>
      <c r="Q26" s="53">
        <v>4</v>
      </c>
      <c r="R26" s="53">
        <v>23</v>
      </c>
      <c r="S26" s="54">
        <f t="shared" si="0"/>
        <v>733</v>
      </c>
    </row>
    <row r="27" spans="1:19" x14ac:dyDescent="0.25">
      <c r="A27" s="52" t="s">
        <v>25</v>
      </c>
      <c r="B27" s="53">
        <v>5</v>
      </c>
      <c r="C27" s="53">
        <v>15</v>
      </c>
      <c r="D27" s="53">
        <v>16</v>
      </c>
      <c r="E27" s="53">
        <v>63</v>
      </c>
      <c r="F27" s="53">
        <v>10</v>
      </c>
      <c r="G27" s="53">
        <v>65</v>
      </c>
      <c r="H27" s="53">
        <v>4</v>
      </c>
      <c r="I27" s="27">
        <v>4</v>
      </c>
      <c r="J27" s="27">
        <v>3</v>
      </c>
      <c r="K27" s="27">
        <v>1</v>
      </c>
      <c r="L27" s="27">
        <v>12</v>
      </c>
      <c r="M27" s="53">
        <v>5</v>
      </c>
      <c r="N27" s="53">
        <v>0</v>
      </c>
      <c r="O27" s="53">
        <v>7</v>
      </c>
      <c r="P27" s="53">
        <v>8</v>
      </c>
      <c r="Q27" s="53">
        <v>0</v>
      </c>
      <c r="R27" s="53">
        <v>36</v>
      </c>
      <c r="S27" s="54">
        <f t="shared" si="0"/>
        <v>254</v>
      </c>
    </row>
    <row r="28" spans="1:19" x14ac:dyDescent="0.25">
      <c r="A28" s="52" t="s">
        <v>26</v>
      </c>
      <c r="B28" s="53">
        <v>49</v>
      </c>
      <c r="C28" s="53">
        <v>134</v>
      </c>
      <c r="D28" s="53">
        <v>27</v>
      </c>
      <c r="E28" s="53">
        <v>72</v>
      </c>
      <c r="F28" s="53">
        <v>38</v>
      </c>
      <c r="G28" s="53">
        <v>26</v>
      </c>
      <c r="H28" s="53">
        <v>5</v>
      </c>
      <c r="I28" s="27">
        <v>1</v>
      </c>
      <c r="J28" s="27">
        <v>12</v>
      </c>
      <c r="K28" s="27">
        <v>10</v>
      </c>
      <c r="L28" s="27">
        <v>13</v>
      </c>
      <c r="M28" s="53">
        <v>0</v>
      </c>
      <c r="N28" s="53">
        <v>1</v>
      </c>
      <c r="O28" s="53">
        <v>14</v>
      </c>
      <c r="P28" s="53">
        <v>1</v>
      </c>
      <c r="Q28" s="53">
        <v>0</v>
      </c>
      <c r="R28" s="53">
        <v>20</v>
      </c>
      <c r="S28" s="54">
        <f t="shared" si="0"/>
        <v>423</v>
      </c>
    </row>
    <row r="29" spans="1:19" x14ac:dyDescent="0.25">
      <c r="A29" s="52" t="s">
        <v>27</v>
      </c>
      <c r="B29" s="53">
        <v>17</v>
      </c>
      <c r="C29" s="53">
        <v>11</v>
      </c>
      <c r="D29" s="53">
        <v>46</v>
      </c>
      <c r="E29" s="53">
        <v>49</v>
      </c>
      <c r="F29" s="53">
        <v>11</v>
      </c>
      <c r="G29" s="53">
        <v>12</v>
      </c>
      <c r="H29" s="53">
        <v>6</v>
      </c>
      <c r="I29" s="27">
        <v>3</v>
      </c>
      <c r="J29" s="27">
        <v>15</v>
      </c>
      <c r="K29" s="27">
        <v>1</v>
      </c>
      <c r="L29" s="27">
        <v>3</v>
      </c>
      <c r="M29" s="53">
        <v>5</v>
      </c>
      <c r="N29" s="53">
        <v>1</v>
      </c>
      <c r="O29" s="53">
        <v>4</v>
      </c>
      <c r="P29" s="53">
        <v>0</v>
      </c>
      <c r="Q29" s="53">
        <v>1</v>
      </c>
      <c r="R29" s="53">
        <v>12</v>
      </c>
      <c r="S29" s="54">
        <f t="shared" si="0"/>
        <v>197</v>
      </c>
    </row>
    <row r="30" spans="1:19" x14ac:dyDescent="0.25">
      <c r="A30" s="52" t="s">
        <v>28</v>
      </c>
      <c r="B30" s="53">
        <v>16</v>
      </c>
      <c r="C30" s="53">
        <v>18</v>
      </c>
      <c r="D30" s="53">
        <v>5</v>
      </c>
      <c r="E30" s="53">
        <v>8</v>
      </c>
      <c r="F30" s="53">
        <v>10</v>
      </c>
      <c r="G30" s="53">
        <v>17</v>
      </c>
      <c r="H30" s="53">
        <v>6</v>
      </c>
      <c r="I30" s="27">
        <v>3</v>
      </c>
      <c r="J30" s="27">
        <v>7</v>
      </c>
      <c r="K30" s="27">
        <v>3</v>
      </c>
      <c r="L30" s="27">
        <v>3</v>
      </c>
      <c r="M30" s="53">
        <v>2</v>
      </c>
      <c r="N30" s="53">
        <v>0</v>
      </c>
      <c r="O30" s="53">
        <v>54</v>
      </c>
      <c r="P30" s="53">
        <v>0</v>
      </c>
      <c r="Q30" s="53">
        <v>0</v>
      </c>
      <c r="R30" s="53">
        <v>10</v>
      </c>
      <c r="S30" s="54">
        <f t="shared" si="0"/>
        <v>162</v>
      </c>
    </row>
    <row r="31" spans="1:19" x14ac:dyDescent="0.25">
      <c r="A31" s="52" t="s">
        <v>29</v>
      </c>
      <c r="B31" s="53">
        <v>41</v>
      </c>
      <c r="C31" s="53">
        <v>35</v>
      </c>
      <c r="D31" s="53">
        <v>24</v>
      </c>
      <c r="E31" s="53">
        <v>131</v>
      </c>
      <c r="F31" s="53">
        <v>10</v>
      </c>
      <c r="G31" s="53">
        <v>59</v>
      </c>
      <c r="H31" s="53">
        <v>19</v>
      </c>
      <c r="I31" s="27">
        <v>5</v>
      </c>
      <c r="J31" s="27">
        <v>13</v>
      </c>
      <c r="K31" s="27">
        <v>10</v>
      </c>
      <c r="L31" s="27">
        <v>1</v>
      </c>
      <c r="M31" s="53">
        <v>3</v>
      </c>
      <c r="N31" s="53">
        <v>0</v>
      </c>
      <c r="O31" s="53">
        <v>1</v>
      </c>
      <c r="P31" s="53">
        <v>0</v>
      </c>
      <c r="Q31" s="53">
        <v>0</v>
      </c>
      <c r="R31" s="53">
        <v>43</v>
      </c>
      <c r="S31" s="54">
        <f t="shared" si="0"/>
        <v>395</v>
      </c>
    </row>
    <row r="32" spans="1:19" x14ac:dyDescent="0.25">
      <c r="A32" s="52" t="s">
        <v>30</v>
      </c>
      <c r="B32" s="53">
        <v>29</v>
      </c>
      <c r="C32" s="53">
        <v>41</v>
      </c>
      <c r="D32" s="53">
        <v>21</v>
      </c>
      <c r="E32" s="53">
        <v>15</v>
      </c>
      <c r="F32" s="53">
        <v>20</v>
      </c>
      <c r="G32" s="53">
        <v>41</v>
      </c>
      <c r="H32" s="53">
        <v>10</v>
      </c>
      <c r="I32" s="27">
        <v>1</v>
      </c>
      <c r="J32" s="27">
        <v>20</v>
      </c>
      <c r="K32" s="27">
        <v>7</v>
      </c>
      <c r="L32" s="27">
        <v>12</v>
      </c>
      <c r="M32" s="53">
        <v>9</v>
      </c>
      <c r="N32" s="53">
        <v>5</v>
      </c>
      <c r="O32" s="53">
        <v>4</v>
      </c>
      <c r="P32" s="53">
        <v>1</v>
      </c>
      <c r="Q32" s="53">
        <v>3</v>
      </c>
      <c r="R32" s="53">
        <v>27</v>
      </c>
      <c r="S32" s="54">
        <f t="shared" si="0"/>
        <v>266</v>
      </c>
    </row>
    <row r="33" spans="1:19" x14ac:dyDescent="0.25">
      <c r="A33" s="52" t="s">
        <v>31</v>
      </c>
      <c r="B33" s="53">
        <v>10</v>
      </c>
      <c r="C33" s="53">
        <v>69</v>
      </c>
      <c r="D33" s="53">
        <v>16</v>
      </c>
      <c r="E33" s="53">
        <v>70</v>
      </c>
      <c r="F33" s="53">
        <v>9</v>
      </c>
      <c r="G33" s="53">
        <v>9</v>
      </c>
      <c r="H33" s="53">
        <v>1</v>
      </c>
      <c r="I33" s="27">
        <v>2</v>
      </c>
      <c r="J33" s="27">
        <v>1</v>
      </c>
      <c r="K33" s="27">
        <v>1</v>
      </c>
      <c r="L33" s="27">
        <v>4</v>
      </c>
      <c r="M33" s="53">
        <v>2</v>
      </c>
      <c r="N33" s="53">
        <v>0</v>
      </c>
      <c r="O33" s="53">
        <v>0</v>
      </c>
      <c r="P33" s="53">
        <v>1</v>
      </c>
      <c r="Q33" s="53">
        <v>0</v>
      </c>
      <c r="R33" s="53">
        <v>12</v>
      </c>
      <c r="S33" s="54">
        <f t="shared" si="0"/>
        <v>207</v>
      </c>
    </row>
    <row r="34" spans="1:19" x14ac:dyDescent="0.25">
      <c r="A34" s="52" t="s">
        <v>32</v>
      </c>
      <c r="B34" s="53">
        <v>59</v>
      </c>
      <c r="C34" s="53">
        <v>10</v>
      </c>
      <c r="D34" s="53">
        <v>72</v>
      </c>
      <c r="E34" s="53">
        <v>46</v>
      </c>
      <c r="F34" s="53">
        <v>26</v>
      </c>
      <c r="G34" s="53">
        <v>6</v>
      </c>
      <c r="H34" s="53">
        <v>64</v>
      </c>
      <c r="I34" s="27">
        <v>6</v>
      </c>
      <c r="J34" s="27">
        <v>7</v>
      </c>
      <c r="K34" s="27">
        <v>2</v>
      </c>
      <c r="L34" s="27">
        <v>7</v>
      </c>
      <c r="M34" s="53">
        <v>6</v>
      </c>
      <c r="N34" s="53">
        <v>1</v>
      </c>
      <c r="O34" s="53">
        <v>2</v>
      </c>
      <c r="P34" s="53">
        <v>0</v>
      </c>
      <c r="Q34" s="53">
        <v>0</v>
      </c>
      <c r="R34" s="53">
        <v>48</v>
      </c>
      <c r="S34" s="54">
        <f t="shared" ref="S34:S65" si="1">SUM(B34:R34)</f>
        <v>362</v>
      </c>
    </row>
    <row r="35" spans="1:19" x14ac:dyDescent="0.25">
      <c r="A35" s="52" t="s">
        <v>33</v>
      </c>
      <c r="B35" s="53">
        <v>14</v>
      </c>
      <c r="C35" s="53">
        <v>2</v>
      </c>
      <c r="D35" s="53">
        <v>3</v>
      </c>
      <c r="E35" s="53">
        <v>0</v>
      </c>
      <c r="F35" s="53">
        <v>5</v>
      </c>
      <c r="G35" s="53">
        <v>1</v>
      </c>
      <c r="H35" s="53">
        <v>0</v>
      </c>
      <c r="I35" s="27">
        <v>1</v>
      </c>
      <c r="J35" s="27">
        <v>5</v>
      </c>
      <c r="K35" s="27">
        <v>0</v>
      </c>
      <c r="L35" s="27">
        <v>0</v>
      </c>
      <c r="M35" s="53">
        <v>0</v>
      </c>
      <c r="N35" s="53">
        <v>0</v>
      </c>
      <c r="O35" s="53">
        <v>1</v>
      </c>
      <c r="P35" s="53">
        <v>0</v>
      </c>
      <c r="Q35" s="53">
        <v>1</v>
      </c>
      <c r="R35" s="53">
        <v>10</v>
      </c>
      <c r="S35" s="54">
        <f t="shared" si="1"/>
        <v>43</v>
      </c>
    </row>
    <row r="36" spans="1:19" x14ac:dyDescent="0.25">
      <c r="A36" s="52" t="s">
        <v>123</v>
      </c>
      <c r="B36" s="53">
        <v>4</v>
      </c>
      <c r="C36" s="53">
        <v>2</v>
      </c>
      <c r="D36" s="53">
        <v>5</v>
      </c>
      <c r="E36" s="53">
        <v>27</v>
      </c>
      <c r="F36" s="53">
        <v>5</v>
      </c>
      <c r="G36" s="53">
        <v>1</v>
      </c>
      <c r="H36" s="53">
        <v>6</v>
      </c>
      <c r="I36" s="27">
        <v>1</v>
      </c>
      <c r="J36" s="27">
        <v>1</v>
      </c>
      <c r="K36" s="27">
        <v>0</v>
      </c>
      <c r="L36" s="27">
        <v>3</v>
      </c>
      <c r="M36" s="53">
        <v>1</v>
      </c>
      <c r="N36" s="53">
        <v>2</v>
      </c>
      <c r="O36" s="53">
        <v>1</v>
      </c>
      <c r="P36" s="53">
        <v>1</v>
      </c>
      <c r="Q36" s="53">
        <v>0</v>
      </c>
      <c r="R36" s="53">
        <v>8</v>
      </c>
      <c r="S36" s="54">
        <f t="shared" si="1"/>
        <v>68</v>
      </c>
    </row>
    <row r="37" spans="1:19" x14ac:dyDescent="0.25">
      <c r="A37" s="52" t="s">
        <v>34</v>
      </c>
      <c r="B37" s="53">
        <v>21</v>
      </c>
      <c r="C37" s="53">
        <v>7</v>
      </c>
      <c r="D37" s="53">
        <v>24</v>
      </c>
      <c r="E37" s="53">
        <v>27</v>
      </c>
      <c r="F37" s="53">
        <v>8</v>
      </c>
      <c r="G37" s="53">
        <v>10</v>
      </c>
      <c r="H37" s="53">
        <v>2</v>
      </c>
      <c r="I37" s="27">
        <v>2</v>
      </c>
      <c r="J37" s="27">
        <v>3</v>
      </c>
      <c r="K37" s="27">
        <v>17</v>
      </c>
      <c r="L37" s="27">
        <v>3</v>
      </c>
      <c r="M37" s="53">
        <v>2</v>
      </c>
      <c r="N37" s="53">
        <v>0</v>
      </c>
      <c r="O37" s="53">
        <v>0</v>
      </c>
      <c r="P37" s="53">
        <v>0</v>
      </c>
      <c r="Q37" s="53">
        <v>0</v>
      </c>
      <c r="R37" s="53">
        <v>8</v>
      </c>
      <c r="S37" s="54">
        <f t="shared" si="1"/>
        <v>134</v>
      </c>
    </row>
    <row r="38" spans="1:19" x14ac:dyDescent="0.25">
      <c r="A38" s="52" t="s">
        <v>35</v>
      </c>
      <c r="B38" s="53">
        <v>5</v>
      </c>
      <c r="C38" s="53">
        <v>10</v>
      </c>
      <c r="D38" s="53">
        <v>5</v>
      </c>
      <c r="E38" s="53">
        <v>12</v>
      </c>
      <c r="F38" s="53">
        <v>13</v>
      </c>
      <c r="G38" s="53">
        <v>13</v>
      </c>
      <c r="H38" s="53">
        <v>0</v>
      </c>
      <c r="I38" s="27">
        <v>2</v>
      </c>
      <c r="J38" s="27">
        <v>1</v>
      </c>
      <c r="K38" s="27">
        <v>1</v>
      </c>
      <c r="L38" s="27">
        <v>2</v>
      </c>
      <c r="M38" s="53">
        <v>0</v>
      </c>
      <c r="N38" s="53">
        <v>0</v>
      </c>
      <c r="O38" s="53">
        <v>0</v>
      </c>
      <c r="P38" s="53">
        <v>0</v>
      </c>
      <c r="Q38" s="53">
        <v>0</v>
      </c>
      <c r="R38" s="53">
        <v>9</v>
      </c>
      <c r="S38" s="54">
        <f t="shared" si="1"/>
        <v>73</v>
      </c>
    </row>
    <row r="39" spans="1:19" x14ac:dyDescent="0.25">
      <c r="A39" s="52" t="s">
        <v>36</v>
      </c>
      <c r="B39" s="53">
        <v>25</v>
      </c>
      <c r="C39" s="53">
        <v>12</v>
      </c>
      <c r="D39" s="53">
        <v>20</v>
      </c>
      <c r="E39" s="53">
        <v>33</v>
      </c>
      <c r="F39" s="53">
        <v>9</v>
      </c>
      <c r="G39" s="53">
        <v>5</v>
      </c>
      <c r="H39" s="53">
        <v>3</v>
      </c>
      <c r="I39" s="27">
        <v>1</v>
      </c>
      <c r="J39" s="27">
        <v>0</v>
      </c>
      <c r="K39" s="27">
        <v>3</v>
      </c>
      <c r="L39" s="27">
        <v>4</v>
      </c>
      <c r="M39" s="53">
        <v>2</v>
      </c>
      <c r="N39" s="53">
        <v>0</v>
      </c>
      <c r="O39" s="53">
        <v>1</v>
      </c>
      <c r="P39" s="53">
        <v>3</v>
      </c>
      <c r="Q39" s="53">
        <v>1</v>
      </c>
      <c r="R39" s="53">
        <v>8</v>
      </c>
      <c r="S39" s="54">
        <f t="shared" si="1"/>
        <v>130</v>
      </c>
    </row>
    <row r="40" spans="1:19" x14ac:dyDescent="0.25">
      <c r="A40" s="52" t="s">
        <v>37</v>
      </c>
      <c r="B40" s="53">
        <v>76</v>
      </c>
      <c r="C40" s="53">
        <v>5</v>
      </c>
      <c r="D40" s="53">
        <v>37</v>
      </c>
      <c r="E40" s="53">
        <v>28</v>
      </c>
      <c r="F40" s="53">
        <v>19</v>
      </c>
      <c r="G40" s="53">
        <v>4</v>
      </c>
      <c r="H40" s="53">
        <v>14</v>
      </c>
      <c r="I40" s="27">
        <v>0</v>
      </c>
      <c r="J40" s="27">
        <v>10</v>
      </c>
      <c r="K40" s="27">
        <v>55</v>
      </c>
      <c r="L40" s="27">
        <v>7</v>
      </c>
      <c r="M40" s="53">
        <v>0</v>
      </c>
      <c r="N40" s="53">
        <v>0</v>
      </c>
      <c r="O40" s="53">
        <v>1</v>
      </c>
      <c r="P40" s="53">
        <v>0</v>
      </c>
      <c r="Q40" s="53">
        <v>1</v>
      </c>
      <c r="R40" s="53">
        <v>25</v>
      </c>
      <c r="S40" s="54">
        <f t="shared" si="1"/>
        <v>282</v>
      </c>
    </row>
    <row r="41" spans="1:19" x14ac:dyDescent="0.25">
      <c r="A41" s="52" t="s">
        <v>38</v>
      </c>
      <c r="B41" s="53">
        <v>27</v>
      </c>
      <c r="C41" s="53">
        <v>14</v>
      </c>
      <c r="D41" s="53">
        <v>77</v>
      </c>
      <c r="E41" s="53">
        <v>43</v>
      </c>
      <c r="F41" s="53">
        <v>25</v>
      </c>
      <c r="G41" s="53">
        <v>29</v>
      </c>
      <c r="H41" s="53">
        <v>2</v>
      </c>
      <c r="I41" s="27">
        <v>2</v>
      </c>
      <c r="J41" s="27">
        <v>5</v>
      </c>
      <c r="K41" s="27">
        <v>3</v>
      </c>
      <c r="L41" s="27">
        <v>2</v>
      </c>
      <c r="M41" s="53">
        <v>0</v>
      </c>
      <c r="N41" s="53">
        <v>0</v>
      </c>
      <c r="O41" s="53">
        <v>2</v>
      </c>
      <c r="P41" s="53">
        <v>1</v>
      </c>
      <c r="Q41" s="53">
        <v>0</v>
      </c>
      <c r="R41" s="53">
        <v>7</v>
      </c>
      <c r="S41" s="54">
        <f t="shared" si="1"/>
        <v>239</v>
      </c>
    </row>
    <row r="42" spans="1:19" x14ac:dyDescent="0.25">
      <c r="A42" s="52" t="s">
        <v>39</v>
      </c>
      <c r="B42" s="53">
        <v>18</v>
      </c>
      <c r="C42" s="53">
        <v>4</v>
      </c>
      <c r="D42" s="53">
        <v>15</v>
      </c>
      <c r="E42" s="53">
        <v>9</v>
      </c>
      <c r="F42" s="53">
        <v>7</v>
      </c>
      <c r="G42" s="53">
        <v>42</v>
      </c>
      <c r="H42" s="53">
        <v>9</v>
      </c>
      <c r="I42" s="27">
        <v>0</v>
      </c>
      <c r="J42" s="27">
        <v>2</v>
      </c>
      <c r="K42" s="27">
        <v>7</v>
      </c>
      <c r="L42" s="27">
        <v>1</v>
      </c>
      <c r="M42" s="53">
        <v>1</v>
      </c>
      <c r="N42" s="53">
        <v>0</v>
      </c>
      <c r="O42" s="53">
        <v>1</v>
      </c>
      <c r="P42" s="53">
        <v>22</v>
      </c>
      <c r="Q42" s="53">
        <v>0</v>
      </c>
      <c r="R42" s="53">
        <v>12</v>
      </c>
      <c r="S42" s="54">
        <f t="shared" si="1"/>
        <v>150</v>
      </c>
    </row>
    <row r="43" spans="1:19" x14ac:dyDescent="0.25">
      <c r="A43" s="52" t="s">
        <v>40</v>
      </c>
      <c r="B43" s="53">
        <v>194</v>
      </c>
      <c r="C43" s="53">
        <v>99</v>
      </c>
      <c r="D43" s="53">
        <v>536</v>
      </c>
      <c r="E43" s="53">
        <v>149</v>
      </c>
      <c r="F43" s="53">
        <v>241</v>
      </c>
      <c r="G43" s="53">
        <v>1</v>
      </c>
      <c r="H43" s="53">
        <v>41</v>
      </c>
      <c r="I43" s="27">
        <v>25</v>
      </c>
      <c r="J43" s="27">
        <v>11</v>
      </c>
      <c r="K43" s="27">
        <v>311</v>
      </c>
      <c r="L43" s="27">
        <v>73</v>
      </c>
      <c r="M43" s="53">
        <v>2</v>
      </c>
      <c r="N43" s="53">
        <v>16</v>
      </c>
      <c r="O43" s="53">
        <v>29</v>
      </c>
      <c r="P43" s="53">
        <v>73</v>
      </c>
      <c r="Q43" s="53">
        <v>0</v>
      </c>
      <c r="R43" s="53">
        <v>220</v>
      </c>
      <c r="S43" s="54">
        <f t="shared" si="1"/>
        <v>2021</v>
      </c>
    </row>
    <row r="44" spans="1:19" x14ac:dyDescent="0.25">
      <c r="A44" s="52" t="s">
        <v>41</v>
      </c>
      <c r="B44" s="53">
        <v>53</v>
      </c>
      <c r="C44" s="53">
        <v>23</v>
      </c>
      <c r="D44" s="53">
        <v>12</v>
      </c>
      <c r="E44" s="53">
        <v>21</v>
      </c>
      <c r="F44" s="53">
        <v>36</v>
      </c>
      <c r="G44" s="53">
        <v>13</v>
      </c>
      <c r="H44" s="53">
        <v>9</v>
      </c>
      <c r="I44" s="27">
        <v>9</v>
      </c>
      <c r="J44" s="27">
        <v>9</v>
      </c>
      <c r="K44" s="27">
        <v>6</v>
      </c>
      <c r="L44" s="27">
        <v>5</v>
      </c>
      <c r="M44" s="53">
        <v>1</v>
      </c>
      <c r="N44" s="53">
        <v>0</v>
      </c>
      <c r="O44" s="53">
        <v>1</v>
      </c>
      <c r="P44" s="53">
        <v>0</v>
      </c>
      <c r="Q44" s="53">
        <v>0</v>
      </c>
      <c r="R44" s="53">
        <v>19</v>
      </c>
      <c r="S44" s="54">
        <f t="shared" si="1"/>
        <v>217</v>
      </c>
    </row>
    <row r="45" spans="1:19" x14ac:dyDescent="0.25">
      <c r="A45" s="52" t="s">
        <v>42</v>
      </c>
      <c r="B45" s="53">
        <v>7</v>
      </c>
      <c r="C45" s="53">
        <v>3</v>
      </c>
      <c r="D45" s="53">
        <v>6</v>
      </c>
      <c r="E45" s="53">
        <v>1</v>
      </c>
      <c r="F45" s="53">
        <v>2</v>
      </c>
      <c r="G45" s="53">
        <v>0</v>
      </c>
      <c r="H45" s="53">
        <v>4</v>
      </c>
      <c r="I45" s="27">
        <v>0</v>
      </c>
      <c r="J45" s="27">
        <v>0</v>
      </c>
      <c r="K45" s="27">
        <v>3</v>
      </c>
      <c r="L45" s="27">
        <v>0</v>
      </c>
      <c r="M45" s="53">
        <v>1</v>
      </c>
      <c r="N45" s="53">
        <v>2</v>
      </c>
      <c r="O45" s="53">
        <v>0</v>
      </c>
      <c r="P45" s="53">
        <v>1</v>
      </c>
      <c r="Q45" s="53">
        <v>0</v>
      </c>
      <c r="R45" s="53">
        <v>1</v>
      </c>
      <c r="S45" s="54">
        <f t="shared" si="1"/>
        <v>31</v>
      </c>
    </row>
    <row r="46" spans="1:19" ht="15.75" customHeight="1" x14ac:dyDescent="0.25">
      <c r="A46" s="52" t="s">
        <v>43</v>
      </c>
      <c r="B46" s="53">
        <v>25</v>
      </c>
      <c r="C46" s="53">
        <v>1</v>
      </c>
      <c r="D46" s="53">
        <v>14</v>
      </c>
      <c r="E46" s="53">
        <v>8</v>
      </c>
      <c r="F46" s="53">
        <v>11</v>
      </c>
      <c r="G46" s="53">
        <v>1</v>
      </c>
      <c r="H46" s="53">
        <v>2</v>
      </c>
      <c r="I46" s="27">
        <v>2</v>
      </c>
      <c r="J46" s="27">
        <v>4</v>
      </c>
      <c r="K46" s="27">
        <v>2</v>
      </c>
      <c r="L46" s="27">
        <v>6</v>
      </c>
      <c r="M46" s="53">
        <v>0</v>
      </c>
      <c r="N46" s="53">
        <v>0</v>
      </c>
      <c r="O46" s="53">
        <v>0</v>
      </c>
      <c r="P46" s="53">
        <v>0</v>
      </c>
      <c r="Q46" s="53">
        <v>3</v>
      </c>
      <c r="R46" s="53">
        <v>19</v>
      </c>
      <c r="S46" s="54">
        <f t="shared" si="1"/>
        <v>98</v>
      </c>
    </row>
    <row r="47" spans="1:19" x14ac:dyDescent="0.25">
      <c r="A47" s="52" t="s">
        <v>44</v>
      </c>
      <c r="B47" s="53">
        <v>89</v>
      </c>
      <c r="C47" s="53">
        <v>18</v>
      </c>
      <c r="D47" s="53">
        <v>86</v>
      </c>
      <c r="E47" s="53">
        <v>18</v>
      </c>
      <c r="F47" s="53">
        <v>25</v>
      </c>
      <c r="G47" s="53">
        <v>3</v>
      </c>
      <c r="H47" s="53">
        <v>16</v>
      </c>
      <c r="I47" s="27">
        <v>1</v>
      </c>
      <c r="J47" s="27">
        <v>15</v>
      </c>
      <c r="K47" s="27">
        <v>25</v>
      </c>
      <c r="L47" s="27">
        <v>20</v>
      </c>
      <c r="M47" s="53">
        <v>0</v>
      </c>
      <c r="N47" s="53">
        <v>0</v>
      </c>
      <c r="O47" s="53">
        <v>9</v>
      </c>
      <c r="P47" s="53">
        <v>1</v>
      </c>
      <c r="Q47" s="53">
        <v>0</v>
      </c>
      <c r="R47" s="53">
        <v>18</v>
      </c>
      <c r="S47" s="54">
        <f t="shared" si="1"/>
        <v>344</v>
      </c>
    </row>
    <row r="48" spans="1:19" x14ac:dyDescent="0.25">
      <c r="A48" s="52" t="s">
        <v>45</v>
      </c>
      <c r="B48" s="53">
        <v>2</v>
      </c>
      <c r="C48" s="53">
        <v>13</v>
      </c>
      <c r="D48" s="53">
        <v>0</v>
      </c>
      <c r="E48" s="53">
        <v>19</v>
      </c>
      <c r="F48" s="53">
        <v>0</v>
      </c>
      <c r="G48" s="53">
        <v>13</v>
      </c>
      <c r="H48" s="53">
        <v>0</v>
      </c>
      <c r="I48" s="27">
        <v>0</v>
      </c>
      <c r="J48" s="27">
        <v>0</v>
      </c>
      <c r="K48" s="27">
        <v>0</v>
      </c>
      <c r="L48" s="27">
        <v>2</v>
      </c>
      <c r="M48" s="53">
        <v>0</v>
      </c>
      <c r="N48" s="53">
        <v>0</v>
      </c>
      <c r="O48" s="53">
        <v>0</v>
      </c>
      <c r="P48" s="53">
        <v>2</v>
      </c>
      <c r="Q48" s="53">
        <v>0</v>
      </c>
      <c r="R48" s="53">
        <v>1</v>
      </c>
      <c r="S48" s="54">
        <f t="shared" si="1"/>
        <v>52</v>
      </c>
    </row>
    <row r="49" spans="1:19" x14ac:dyDescent="0.25">
      <c r="A49" s="52" t="s">
        <v>46</v>
      </c>
      <c r="B49" s="53">
        <v>5</v>
      </c>
      <c r="C49" s="53">
        <v>3</v>
      </c>
      <c r="D49" s="53">
        <v>3</v>
      </c>
      <c r="E49" s="53">
        <v>6</v>
      </c>
      <c r="F49" s="53">
        <v>2</v>
      </c>
      <c r="G49" s="53">
        <v>0</v>
      </c>
      <c r="H49" s="53">
        <v>0</v>
      </c>
      <c r="I49" s="27">
        <v>2</v>
      </c>
      <c r="J49" s="27">
        <v>1</v>
      </c>
      <c r="K49" s="27">
        <v>1</v>
      </c>
      <c r="L49" s="27">
        <v>5</v>
      </c>
      <c r="M49" s="53">
        <v>0</v>
      </c>
      <c r="N49" s="53">
        <v>0</v>
      </c>
      <c r="O49" s="53">
        <v>0</v>
      </c>
      <c r="P49" s="53">
        <v>0</v>
      </c>
      <c r="Q49" s="53">
        <v>0</v>
      </c>
      <c r="R49" s="53">
        <v>2</v>
      </c>
      <c r="S49" s="54">
        <f t="shared" si="1"/>
        <v>30</v>
      </c>
    </row>
    <row r="50" spans="1:19" x14ac:dyDescent="0.25">
      <c r="A50" s="52" t="s">
        <v>47</v>
      </c>
      <c r="B50" s="53">
        <v>15</v>
      </c>
      <c r="C50" s="53">
        <v>24</v>
      </c>
      <c r="D50" s="53">
        <v>35</v>
      </c>
      <c r="E50" s="53">
        <v>27</v>
      </c>
      <c r="F50" s="53">
        <v>10</v>
      </c>
      <c r="G50" s="53">
        <v>14</v>
      </c>
      <c r="H50" s="53">
        <v>18</v>
      </c>
      <c r="I50" s="27">
        <v>2</v>
      </c>
      <c r="J50" s="27">
        <v>8</v>
      </c>
      <c r="K50" s="27">
        <v>1</v>
      </c>
      <c r="L50" s="27">
        <v>6</v>
      </c>
      <c r="M50" s="53">
        <v>6</v>
      </c>
      <c r="N50" s="53">
        <v>1</v>
      </c>
      <c r="O50" s="53">
        <v>3</v>
      </c>
      <c r="P50" s="53">
        <v>0</v>
      </c>
      <c r="Q50" s="53">
        <v>0</v>
      </c>
      <c r="R50" s="53">
        <v>40</v>
      </c>
      <c r="S50" s="54">
        <f t="shared" si="1"/>
        <v>210</v>
      </c>
    </row>
    <row r="51" spans="1:19" x14ac:dyDescent="0.25">
      <c r="A51" s="52" t="s">
        <v>48</v>
      </c>
      <c r="B51" s="53">
        <v>27</v>
      </c>
      <c r="C51" s="53">
        <v>55</v>
      </c>
      <c r="D51" s="53">
        <v>14</v>
      </c>
      <c r="E51" s="53">
        <v>23</v>
      </c>
      <c r="F51" s="53">
        <v>9</v>
      </c>
      <c r="G51" s="53">
        <v>28</v>
      </c>
      <c r="H51" s="53">
        <v>0</v>
      </c>
      <c r="I51" s="27">
        <v>9</v>
      </c>
      <c r="J51" s="27">
        <v>8</v>
      </c>
      <c r="K51" s="27">
        <v>0</v>
      </c>
      <c r="L51" s="27">
        <v>5</v>
      </c>
      <c r="M51" s="53">
        <v>3</v>
      </c>
      <c r="N51" s="53">
        <v>0</v>
      </c>
      <c r="O51" s="53">
        <v>8</v>
      </c>
      <c r="P51" s="53">
        <v>2</v>
      </c>
      <c r="Q51" s="53">
        <v>0</v>
      </c>
      <c r="R51" s="53">
        <v>26</v>
      </c>
      <c r="S51" s="54">
        <f t="shared" si="1"/>
        <v>217</v>
      </c>
    </row>
    <row r="52" spans="1:19" x14ac:dyDescent="0.25">
      <c r="A52" s="52" t="s">
        <v>49</v>
      </c>
      <c r="B52" s="53">
        <v>12</v>
      </c>
      <c r="C52" s="53">
        <v>17</v>
      </c>
      <c r="D52" s="53">
        <v>133</v>
      </c>
      <c r="E52" s="53">
        <v>70</v>
      </c>
      <c r="F52" s="53">
        <v>87</v>
      </c>
      <c r="G52" s="53">
        <v>2</v>
      </c>
      <c r="H52" s="53">
        <v>4</v>
      </c>
      <c r="I52" s="27">
        <v>0</v>
      </c>
      <c r="J52" s="27">
        <v>5</v>
      </c>
      <c r="K52" s="27">
        <v>3</v>
      </c>
      <c r="L52" s="27">
        <v>9</v>
      </c>
      <c r="M52" s="53">
        <v>0</v>
      </c>
      <c r="N52" s="53">
        <v>0</v>
      </c>
      <c r="O52" s="53">
        <v>1</v>
      </c>
      <c r="P52" s="53">
        <v>0</v>
      </c>
      <c r="Q52" s="53">
        <v>1</v>
      </c>
      <c r="R52" s="53">
        <v>2</v>
      </c>
      <c r="S52" s="54">
        <f t="shared" si="1"/>
        <v>346</v>
      </c>
    </row>
    <row r="53" spans="1:19" x14ac:dyDescent="0.25">
      <c r="A53" s="52" t="s">
        <v>50</v>
      </c>
      <c r="B53" s="53">
        <v>48</v>
      </c>
      <c r="C53" s="53">
        <v>49</v>
      </c>
      <c r="D53" s="53">
        <v>7</v>
      </c>
      <c r="E53" s="53">
        <v>45</v>
      </c>
      <c r="F53" s="53">
        <v>0</v>
      </c>
      <c r="G53" s="53">
        <v>17</v>
      </c>
      <c r="H53" s="53">
        <v>1</v>
      </c>
      <c r="I53" s="27">
        <v>1</v>
      </c>
      <c r="J53" s="27">
        <v>3</v>
      </c>
      <c r="K53" s="27">
        <v>44</v>
      </c>
      <c r="L53" s="27">
        <v>1</v>
      </c>
      <c r="M53" s="53">
        <v>1</v>
      </c>
      <c r="N53" s="53">
        <v>0</v>
      </c>
      <c r="O53" s="53">
        <v>0</v>
      </c>
      <c r="P53" s="53">
        <v>1</v>
      </c>
      <c r="Q53" s="53">
        <v>3</v>
      </c>
      <c r="R53" s="53">
        <v>9</v>
      </c>
      <c r="S53" s="54">
        <f t="shared" si="1"/>
        <v>230</v>
      </c>
    </row>
    <row r="54" spans="1:19" x14ac:dyDescent="0.25">
      <c r="A54" s="52" t="s">
        <v>51</v>
      </c>
      <c r="B54" s="53">
        <v>67</v>
      </c>
      <c r="C54" s="53">
        <v>53</v>
      </c>
      <c r="D54" s="53">
        <v>207</v>
      </c>
      <c r="E54" s="53">
        <v>61</v>
      </c>
      <c r="F54" s="53">
        <v>27</v>
      </c>
      <c r="G54" s="53">
        <v>10</v>
      </c>
      <c r="H54" s="53">
        <v>62</v>
      </c>
      <c r="I54" s="27">
        <v>5</v>
      </c>
      <c r="J54" s="27">
        <v>7</v>
      </c>
      <c r="K54" s="27">
        <v>3</v>
      </c>
      <c r="L54" s="27">
        <v>8</v>
      </c>
      <c r="M54" s="53">
        <v>12</v>
      </c>
      <c r="N54" s="53">
        <v>0</v>
      </c>
      <c r="O54" s="53">
        <v>6</v>
      </c>
      <c r="P54" s="53">
        <v>19</v>
      </c>
      <c r="Q54" s="53">
        <v>8</v>
      </c>
      <c r="R54" s="53">
        <v>197</v>
      </c>
      <c r="S54" s="54">
        <f t="shared" si="1"/>
        <v>752</v>
      </c>
    </row>
    <row r="55" spans="1:19" ht="15" customHeight="1" x14ac:dyDescent="0.25">
      <c r="A55" s="52" t="s">
        <v>122</v>
      </c>
      <c r="B55" s="53">
        <v>10</v>
      </c>
      <c r="C55" s="53">
        <v>7</v>
      </c>
      <c r="D55" s="53">
        <v>13</v>
      </c>
      <c r="E55" s="53">
        <v>17</v>
      </c>
      <c r="F55" s="53">
        <v>17</v>
      </c>
      <c r="G55" s="53">
        <v>3</v>
      </c>
      <c r="H55" s="53">
        <v>11</v>
      </c>
      <c r="I55" s="27">
        <v>1</v>
      </c>
      <c r="J55" s="27">
        <v>4</v>
      </c>
      <c r="K55" s="27">
        <v>10</v>
      </c>
      <c r="L55" s="27">
        <v>2</v>
      </c>
      <c r="M55" s="53">
        <v>2</v>
      </c>
      <c r="N55" s="53">
        <v>1</v>
      </c>
      <c r="O55" s="53">
        <v>0</v>
      </c>
      <c r="P55" s="53">
        <v>0</v>
      </c>
      <c r="Q55" s="53">
        <v>0</v>
      </c>
      <c r="R55" s="53">
        <v>4</v>
      </c>
      <c r="S55" s="54">
        <f t="shared" si="1"/>
        <v>102</v>
      </c>
    </row>
    <row r="56" spans="1:19" ht="30" x14ac:dyDescent="0.25">
      <c r="A56" s="52" t="s">
        <v>52</v>
      </c>
      <c r="B56" s="53">
        <v>23</v>
      </c>
      <c r="C56" s="53">
        <v>4</v>
      </c>
      <c r="D56" s="53">
        <v>1</v>
      </c>
      <c r="E56" s="53">
        <v>8</v>
      </c>
      <c r="F56" s="53">
        <v>3</v>
      </c>
      <c r="G56" s="53">
        <v>3</v>
      </c>
      <c r="H56" s="53">
        <v>0</v>
      </c>
      <c r="I56" s="27">
        <v>2</v>
      </c>
      <c r="J56" s="27">
        <v>2</v>
      </c>
      <c r="K56" s="27">
        <v>3</v>
      </c>
      <c r="L56" s="27">
        <v>0</v>
      </c>
      <c r="M56" s="53">
        <v>1</v>
      </c>
      <c r="N56" s="53">
        <v>0</v>
      </c>
      <c r="O56" s="53">
        <v>0</v>
      </c>
      <c r="P56" s="53">
        <v>0</v>
      </c>
      <c r="Q56" s="53">
        <v>0</v>
      </c>
      <c r="R56" s="53">
        <v>5</v>
      </c>
      <c r="S56" s="54">
        <f t="shared" si="1"/>
        <v>55</v>
      </c>
    </row>
    <row r="57" spans="1:19" x14ac:dyDescent="0.25">
      <c r="A57" s="52" t="s">
        <v>53</v>
      </c>
      <c r="B57" s="53">
        <v>255</v>
      </c>
      <c r="C57" s="53">
        <v>88</v>
      </c>
      <c r="D57" s="53">
        <v>9</v>
      </c>
      <c r="E57" s="53">
        <v>95</v>
      </c>
      <c r="F57" s="53">
        <v>39</v>
      </c>
      <c r="G57" s="53">
        <v>14</v>
      </c>
      <c r="H57" s="53">
        <v>2</v>
      </c>
      <c r="I57" s="27">
        <v>3</v>
      </c>
      <c r="J57" s="27">
        <v>5</v>
      </c>
      <c r="K57" s="27">
        <v>26</v>
      </c>
      <c r="L57" s="27">
        <v>3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46</v>
      </c>
      <c r="S57" s="54">
        <f t="shared" si="1"/>
        <v>585</v>
      </c>
    </row>
    <row r="58" spans="1:19" x14ac:dyDescent="0.25">
      <c r="A58" s="52" t="s">
        <v>54</v>
      </c>
      <c r="B58" s="53">
        <v>127</v>
      </c>
      <c r="C58" s="53">
        <v>22</v>
      </c>
      <c r="D58" s="53">
        <v>108</v>
      </c>
      <c r="E58" s="53">
        <v>72</v>
      </c>
      <c r="F58" s="53">
        <v>42</v>
      </c>
      <c r="G58" s="53">
        <v>15</v>
      </c>
      <c r="H58" s="53">
        <v>52</v>
      </c>
      <c r="I58" s="27">
        <v>0</v>
      </c>
      <c r="J58" s="27">
        <v>14</v>
      </c>
      <c r="K58" s="27">
        <v>39</v>
      </c>
      <c r="L58" s="27">
        <v>11</v>
      </c>
      <c r="M58" s="53">
        <v>3</v>
      </c>
      <c r="N58" s="53">
        <v>3</v>
      </c>
      <c r="O58" s="53">
        <v>8</v>
      </c>
      <c r="P58" s="53">
        <v>20</v>
      </c>
      <c r="Q58" s="53">
        <v>3</v>
      </c>
      <c r="R58" s="53">
        <v>31</v>
      </c>
      <c r="S58" s="54">
        <f t="shared" si="1"/>
        <v>570</v>
      </c>
    </row>
    <row r="59" spans="1:19" x14ac:dyDescent="0.25">
      <c r="A59" s="52" t="s">
        <v>55</v>
      </c>
      <c r="B59" s="53">
        <v>8</v>
      </c>
      <c r="C59" s="53">
        <v>1</v>
      </c>
      <c r="D59" s="53">
        <v>0</v>
      </c>
      <c r="E59" s="53">
        <v>3</v>
      </c>
      <c r="F59" s="53">
        <v>3</v>
      </c>
      <c r="G59" s="53">
        <v>3</v>
      </c>
      <c r="H59" s="53">
        <v>0</v>
      </c>
      <c r="I59" s="27">
        <v>2</v>
      </c>
      <c r="J59" s="27">
        <v>1</v>
      </c>
      <c r="K59" s="27">
        <v>0</v>
      </c>
      <c r="L59" s="27">
        <v>0</v>
      </c>
      <c r="M59" s="53">
        <v>0</v>
      </c>
      <c r="N59" s="53">
        <v>0</v>
      </c>
      <c r="O59" s="53">
        <v>3</v>
      </c>
      <c r="P59" s="53">
        <v>1</v>
      </c>
      <c r="Q59" s="53">
        <v>0</v>
      </c>
      <c r="R59" s="53">
        <v>0</v>
      </c>
      <c r="S59" s="54">
        <f t="shared" si="1"/>
        <v>25</v>
      </c>
    </row>
    <row r="60" spans="1:19" x14ac:dyDescent="0.25">
      <c r="A60" s="52" t="s">
        <v>56</v>
      </c>
      <c r="B60" s="53">
        <v>67</v>
      </c>
      <c r="C60" s="53">
        <v>2</v>
      </c>
      <c r="D60" s="53">
        <v>150</v>
      </c>
      <c r="E60" s="53">
        <v>14</v>
      </c>
      <c r="F60" s="53">
        <v>29</v>
      </c>
      <c r="G60" s="53">
        <v>7</v>
      </c>
      <c r="H60" s="53">
        <v>33</v>
      </c>
      <c r="I60" s="27">
        <v>1</v>
      </c>
      <c r="J60" s="27">
        <v>8</v>
      </c>
      <c r="K60" s="27">
        <v>0</v>
      </c>
      <c r="L60" s="27">
        <v>17</v>
      </c>
      <c r="M60" s="53">
        <v>2</v>
      </c>
      <c r="N60" s="53">
        <v>7</v>
      </c>
      <c r="O60" s="53">
        <v>1</v>
      </c>
      <c r="P60" s="53">
        <v>0</v>
      </c>
      <c r="Q60" s="53">
        <v>5</v>
      </c>
      <c r="R60" s="53">
        <v>20</v>
      </c>
      <c r="S60" s="54">
        <f t="shared" si="1"/>
        <v>363</v>
      </c>
    </row>
    <row r="61" spans="1:19" x14ac:dyDescent="0.25">
      <c r="A61" s="52" t="s">
        <v>57</v>
      </c>
      <c r="B61" s="53">
        <v>39</v>
      </c>
      <c r="C61" s="53">
        <v>118</v>
      </c>
      <c r="D61" s="53">
        <v>20</v>
      </c>
      <c r="E61" s="53">
        <v>16</v>
      </c>
      <c r="F61" s="53">
        <v>21</v>
      </c>
      <c r="G61" s="53">
        <v>5</v>
      </c>
      <c r="H61" s="53">
        <v>6</v>
      </c>
      <c r="I61" s="27">
        <v>4</v>
      </c>
      <c r="J61" s="27">
        <v>2</v>
      </c>
      <c r="K61" s="27">
        <v>1</v>
      </c>
      <c r="L61" s="27">
        <v>3</v>
      </c>
      <c r="M61" s="53">
        <v>4</v>
      </c>
      <c r="N61" s="53">
        <v>0</v>
      </c>
      <c r="O61" s="53">
        <v>0</v>
      </c>
      <c r="P61" s="53">
        <v>0</v>
      </c>
      <c r="Q61" s="53">
        <v>1</v>
      </c>
      <c r="R61" s="53">
        <v>10</v>
      </c>
      <c r="S61" s="54">
        <f t="shared" si="1"/>
        <v>250</v>
      </c>
    </row>
    <row r="62" spans="1:19" x14ac:dyDescent="0.25">
      <c r="A62" s="52" t="s">
        <v>58</v>
      </c>
      <c r="B62" s="53">
        <v>104</v>
      </c>
      <c r="C62" s="53">
        <v>46</v>
      </c>
      <c r="D62" s="53">
        <v>75</v>
      </c>
      <c r="E62" s="53">
        <v>93</v>
      </c>
      <c r="F62" s="53">
        <v>75</v>
      </c>
      <c r="G62" s="53">
        <v>10</v>
      </c>
      <c r="H62" s="53">
        <v>6</v>
      </c>
      <c r="I62" s="27">
        <v>4</v>
      </c>
      <c r="J62" s="27">
        <v>17</v>
      </c>
      <c r="K62" s="27">
        <v>16</v>
      </c>
      <c r="L62" s="27">
        <v>3</v>
      </c>
      <c r="M62" s="53">
        <v>3</v>
      </c>
      <c r="N62" s="53">
        <v>1</v>
      </c>
      <c r="O62" s="53">
        <v>0</v>
      </c>
      <c r="P62" s="53">
        <v>0</v>
      </c>
      <c r="Q62" s="53">
        <v>2</v>
      </c>
      <c r="R62" s="53">
        <v>26</v>
      </c>
      <c r="S62" s="54">
        <f t="shared" si="1"/>
        <v>481</v>
      </c>
    </row>
    <row r="63" spans="1:19" x14ac:dyDescent="0.25">
      <c r="A63" s="52" t="s">
        <v>59</v>
      </c>
      <c r="B63" s="53">
        <v>31</v>
      </c>
      <c r="C63" s="53">
        <v>3</v>
      </c>
      <c r="D63" s="53">
        <v>143</v>
      </c>
      <c r="E63" s="53">
        <v>115</v>
      </c>
      <c r="F63" s="53">
        <v>48</v>
      </c>
      <c r="G63" s="53">
        <v>13</v>
      </c>
      <c r="H63" s="53">
        <v>13</v>
      </c>
      <c r="I63" s="27">
        <v>0</v>
      </c>
      <c r="J63" s="27">
        <v>0</v>
      </c>
      <c r="K63" s="27">
        <v>0</v>
      </c>
      <c r="L63" s="27">
        <v>33</v>
      </c>
      <c r="M63" s="53">
        <v>2</v>
      </c>
      <c r="N63" s="53">
        <v>0</v>
      </c>
      <c r="O63" s="53">
        <v>6</v>
      </c>
      <c r="P63" s="53">
        <v>1</v>
      </c>
      <c r="Q63" s="53">
        <v>6</v>
      </c>
      <c r="R63" s="53">
        <v>18</v>
      </c>
      <c r="S63" s="54">
        <f t="shared" si="1"/>
        <v>432</v>
      </c>
    </row>
    <row r="64" spans="1:19" x14ac:dyDescent="0.25">
      <c r="A64" s="52" t="s">
        <v>60</v>
      </c>
      <c r="B64" s="53">
        <v>53</v>
      </c>
      <c r="C64" s="53">
        <v>2</v>
      </c>
      <c r="D64" s="53">
        <v>36</v>
      </c>
      <c r="E64" s="53">
        <v>19</v>
      </c>
      <c r="F64" s="53">
        <v>18</v>
      </c>
      <c r="G64" s="53">
        <v>2</v>
      </c>
      <c r="H64" s="53">
        <v>11</v>
      </c>
      <c r="I64" s="27">
        <v>1</v>
      </c>
      <c r="J64" s="27">
        <v>5</v>
      </c>
      <c r="K64" s="27">
        <v>10</v>
      </c>
      <c r="L64" s="27">
        <v>1</v>
      </c>
      <c r="M64" s="53">
        <v>0</v>
      </c>
      <c r="N64" s="53">
        <v>13</v>
      </c>
      <c r="O64" s="53">
        <v>0</v>
      </c>
      <c r="P64" s="53">
        <v>0</v>
      </c>
      <c r="Q64" s="53">
        <v>0</v>
      </c>
      <c r="R64" s="53">
        <v>24</v>
      </c>
      <c r="S64" s="54">
        <f t="shared" si="1"/>
        <v>195</v>
      </c>
    </row>
    <row r="65" spans="1:21" x14ac:dyDescent="0.25">
      <c r="A65" s="52" t="s">
        <v>61</v>
      </c>
      <c r="B65" s="53">
        <v>6</v>
      </c>
      <c r="C65" s="53">
        <v>5</v>
      </c>
      <c r="D65" s="53">
        <v>4</v>
      </c>
      <c r="E65" s="53">
        <v>12</v>
      </c>
      <c r="F65" s="53">
        <v>10</v>
      </c>
      <c r="G65" s="53">
        <v>11</v>
      </c>
      <c r="H65" s="53">
        <v>4</v>
      </c>
      <c r="I65" s="27">
        <v>5</v>
      </c>
      <c r="J65" s="27">
        <v>2</v>
      </c>
      <c r="K65" s="27">
        <v>0</v>
      </c>
      <c r="L65" s="27">
        <v>2</v>
      </c>
      <c r="M65" s="53">
        <v>2</v>
      </c>
      <c r="N65" s="53">
        <v>2</v>
      </c>
      <c r="O65" s="53">
        <v>1</v>
      </c>
      <c r="P65" s="53">
        <v>1</v>
      </c>
      <c r="Q65" s="53">
        <v>0</v>
      </c>
      <c r="R65" s="53">
        <v>8</v>
      </c>
      <c r="S65" s="54">
        <f t="shared" si="1"/>
        <v>75</v>
      </c>
    </row>
    <row r="66" spans="1:21" x14ac:dyDescent="0.25">
      <c r="A66" s="52" t="s">
        <v>62</v>
      </c>
      <c r="B66" s="53">
        <v>33</v>
      </c>
      <c r="C66" s="53">
        <v>59</v>
      </c>
      <c r="D66" s="53">
        <v>11</v>
      </c>
      <c r="E66" s="53">
        <v>31</v>
      </c>
      <c r="F66" s="53">
        <v>23</v>
      </c>
      <c r="G66" s="53">
        <v>8</v>
      </c>
      <c r="H66" s="53">
        <v>12</v>
      </c>
      <c r="I66" s="27">
        <v>2</v>
      </c>
      <c r="J66" s="27">
        <v>9</v>
      </c>
      <c r="K66" s="27">
        <v>19</v>
      </c>
      <c r="L66" s="27">
        <v>9</v>
      </c>
      <c r="M66" s="53">
        <v>3</v>
      </c>
      <c r="N66" s="53">
        <v>3</v>
      </c>
      <c r="O66" s="53">
        <v>2</v>
      </c>
      <c r="P66" s="53">
        <v>0</v>
      </c>
      <c r="Q66" s="53">
        <v>0</v>
      </c>
      <c r="R66" s="53">
        <v>25</v>
      </c>
      <c r="S66" s="54">
        <f t="shared" ref="S66:S83" si="2">SUM(B66:R66)</f>
        <v>249</v>
      </c>
    </row>
    <row r="67" spans="1:21" x14ac:dyDescent="0.25">
      <c r="A67" s="52" t="s">
        <v>90</v>
      </c>
      <c r="B67" s="53">
        <v>10</v>
      </c>
      <c r="C67" s="53">
        <v>3</v>
      </c>
      <c r="D67" s="53">
        <v>3</v>
      </c>
      <c r="E67" s="53">
        <v>75</v>
      </c>
      <c r="F67" s="53">
        <v>18</v>
      </c>
      <c r="G67" s="53">
        <v>9</v>
      </c>
      <c r="H67" s="53">
        <v>1</v>
      </c>
      <c r="I67" s="27">
        <v>0</v>
      </c>
      <c r="J67" s="27">
        <v>3</v>
      </c>
      <c r="K67" s="27">
        <v>0</v>
      </c>
      <c r="L67" s="27">
        <v>2</v>
      </c>
      <c r="M67" s="53">
        <v>1</v>
      </c>
      <c r="N67" s="53">
        <v>0</v>
      </c>
      <c r="O67" s="53">
        <v>1</v>
      </c>
      <c r="P67" s="53">
        <v>0</v>
      </c>
      <c r="Q67" s="53">
        <v>0</v>
      </c>
      <c r="R67" s="53">
        <v>10</v>
      </c>
      <c r="S67" s="54">
        <f t="shared" si="2"/>
        <v>136</v>
      </c>
    </row>
    <row r="68" spans="1:21" x14ac:dyDescent="0.25">
      <c r="A68" s="52" t="s">
        <v>63</v>
      </c>
      <c r="B68" s="53">
        <v>148</v>
      </c>
      <c r="C68" s="53">
        <v>97</v>
      </c>
      <c r="D68" s="53">
        <v>60</v>
      </c>
      <c r="E68" s="53">
        <v>95</v>
      </c>
      <c r="F68" s="53">
        <v>72</v>
      </c>
      <c r="G68" s="53">
        <v>42</v>
      </c>
      <c r="H68" s="53">
        <v>85</v>
      </c>
      <c r="I68" s="27">
        <v>9</v>
      </c>
      <c r="J68" s="27">
        <v>30</v>
      </c>
      <c r="K68" s="27">
        <v>63</v>
      </c>
      <c r="L68" s="27">
        <v>10</v>
      </c>
      <c r="M68" s="53">
        <v>5</v>
      </c>
      <c r="N68" s="53">
        <v>0</v>
      </c>
      <c r="O68" s="53">
        <v>8</v>
      </c>
      <c r="P68" s="53">
        <v>13</v>
      </c>
      <c r="Q68" s="53">
        <v>11</v>
      </c>
      <c r="R68" s="53">
        <v>36</v>
      </c>
      <c r="S68" s="54">
        <f t="shared" si="2"/>
        <v>784</v>
      </c>
    </row>
    <row r="69" spans="1:21" x14ac:dyDescent="0.25">
      <c r="A69" s="52" t="s">
        <v>64</v>
      </c>
      <c r="B69" s="53">
        <v>86</v>
      </c>
      <c r="C69" s="53">
        <v>37</v>
      </c>
      <c r="D69" s="53">
        <v>70</v>
      </c>
      <c r="E69" s="53">
        <v>29</v>
      </c>
      <c r="F69" s="53">
        <v>30</v>
      </c>
      <c r="G69" s="53">
        <v>9</v>
      </c>
      <c r="H69" s="53">
        <v>7</v>
      </c>
      <c r="I69" s="27">
        <v>9</v>
      </c>
      <c r="J69" s="27">
        <v>16</v>
      </c>
      <c r="K69" s="27">
        <v>22</v>
      </c>
      <c r="L69" s="27">
        <v>5</v>
      </c>
      <c r="M69" s="53">
        <v>2</v>
      </c>
      <c r="N69" s="53">
        <v>0</v>
      </c>
      <c r="O69" s="53">
        <v>2</v>
      </c>
      <c r="P69" s="53">
        <v>0</v>
      </c>
      <c r="Q69" s="53">
        <v>6</v>
      </c>
      <c r="R69" s="53">
        <v>19</v>
      </c>
      <c r="S69" s="54">
        <f t="shared" si="2"/>
        <v>349</v>
      </c>
    </row>
    <row r="70" spans="1:21" x14ac:dyDescent="0.25">
      <c r="A70" s="52" t="s">
        <v>65</v>
      </c>
      <c r="B70" s="53">
        <v>49</v>
      </c>
      <c r="C70" s="53">
        <v>66</v>
      </c>
      <c r="D70" s="53">
        <v>10</v>
      </c>
      <c r="E70" s="53">
        <v>68</v>
      </c>
      <c r="F70" s="53">
        <v>43</v>
      </c>
      <c r="G70" s="53">
        <v>8</v>
      </c>
      <c r="H70" s="53">
        <v>0</v>
      </c>
      <c r="I70" s="27">
        <v>4</v>
      </c>
      <c r="J70" s="27">
        <v>3</v>
      </c>
      <c r="K70" s="27">
        <v>0</v>
      </c>
      <c r="L70" s="27">
        <v>0</v>
      </c>
      <c r="M70" s="53">
        <v>0</v>
      </c>
      <c r="N70" s="53">
        <v>0</v>
      </c>
      <c r="O70" s="53">
        <v>0</v>
      </c>
      <c r="P70" s="53">
        <v>0</v>
      </c>
      <c r="Q70" s="53">
        <v>0</v>
      </c>
      <c r="R70" s="53">
        <v>23</v>
      </c>
      <c r="S70" s="54">
        <f t="shared" si="2"/>
        <v>274</v>
      </c>
      <c r="U70" s="51"/>
    </row>
    <row r="71" spans="1:21" x14ac:dyDescent="0.25">
      <c r="A71" s="52" t="s">
        <v>66</v>
      </c>
      <c r="B71" s="53">
        <v>131</v>
      </c>
      <c r="C71" s="53">
        <v>48</v>
      </c>
      <c r="D71" s="53">
        <v>168</v>
      </c>
      <c r="E71" s="53">
        <v>70</v>
      </c>
      <c r="F71" s="53">
        <v>122</v>
      </c>
      <c r="G71" s="53">
        <v>27</v>
      </c>
      <c r="H71" s="53">
        <v>56</v>
      </c>
      <c r="I71" s="27">
        <v>5</v>
      </c>
      <c r="J71" s="27">
        <v>23</v>
      </c>
      <c r="K71" s="27">
        <v>46</v>
      </c>
      <c r="L71" s="27">
        <v>51</v>
      </c>
      <c r="M71" s="53">
        <v>21</v>
      </c>
      <c r="N71" s="53">
        <v>32</v>
      </c>
      <c r="O71" s="53">
        <v>8</v>
      </c>
      <c r="P71" s="53">
        <v>1</v>
      </c>
      <c r="Q71" s="53">
        <v>7</v>
      </c>
      <c r="R71" s="53">
        <v>498</v>
      </c>
      <c r="S71" s="54">
        <f t="shared" si="2"/>
        <v>1314</v>
      </c>
    </row>
    <row r="72" spans="1:21" x14ac:dyDescent="0.25">
      <c r="A72" s="52" t="s">
        <v>67</v>
      </c>
      <c r="B72" s="53">
        <v>56</v>
      </c>
      <c r="C72" s="53">
        <v>72</v>
      </c>
      <c r="D72" s="53">
        <v>59</v>
      </c>
      <c r="E72" s="53">
        <v>32</v>
      </c>
      <c r="F72" s="53">
        <v>16</v>
      </c>
      <c r="G72" s="53">
        <v>15</v>
      </c>
      <c r="H72" s="53">
        <v>21</v>
      </c>
      <c r="I72" s="27">
        <v>5</v>
      </c>
      <c r="J72" s="27">
        <v>3</v>
      </c>
      <c r="K72" s="27">
        <v>12</v>
      </c>
      <c r="L72" s="27">
        <v>14</v>
      </c>
      <c r="M72" s="53">
        <v>1</v>
      </c>
      <c r="N72" s="53">
        <v>0</v>
      </c>
      <c r="O72" s="53">
        <v>0</v>
      </c>
      <c r="P72" s="53">
        <v>1</v>
      </c>
      <c r="Q72" s="53">
        <v>0</v>
      </c>
      <c r="R72" s="53">
        <v>133</v>
      </c>
      <c r="S72" s="54">
        <f t="shared" si="2"/>
        <v>440</v>
      </c>
    </row>
    <row r="73" spans="1:21" x14ac:dyDescent="0.25">
      <c r="A73" s="52" t="s">
        <v>68</v>
      </c>
      <c r="B73" s="53">
        <v>170</v>
      </c>
      <c r="C73" s="53">
        <v>149</v>
      </c>
      <c r="D73" s="53">
        <v>108</v>
      </c>
      <c r="E73" s="53">
        <v>333</v>
      </c>
      <c r="F73" s="53">
        <v>70</v>
      </c>
      <c r="G73" s="53">
        <v>163</v>
      </c>
      <c r="H73" s="53">
        <v>13</v>
      </c>
      <c r="I73" s="27">
        <v>7</v>
      </c>
      <c r="J73" s="27">
        <v>17</v>
      </c>
      <c r="K73" s="27">
        <v>24</v>
      </c>
      <c r="L73" s="27">
        <v>12</v>
      </c>
      <c r="M73" s="53">
        <v>7</v>
      </c>
      <c r="N73" s="53">
        <v>3</v>
      </c>
      <c r="O73" s="53">
        <v>1</v>
      </c>
      <c r="P73" s="53">
        <v>85</v>
      </c>
      <c r="Q73" s="53">
        <v>5</v>
      </c>
      <c r="R73" s="53">
        <v>62</v>
      </c>
      <c r="S73" s="54">
        <f t="shared" si="2"/>
        <v>1229</v>
      </c>
    </row>
    <row r="74" spans="1:21" x14ac:dyDescent="0.25">
      <c r="A74" s="52" t="s">
        <v>69</v>
      </c>
      <c r="B74" s="53">
        <v>51</v>
      </c>
      <c r="C74" s="53">
        <v>14</v>
      </c>
      <c r="D74" s="53">
        <v>19</v>
      </c>
      <c r="E74" s="53">
        <v>30</v>
      </c>
      <c r="F74" s="53">
        <v>10</v>
      </c>
      <c r="G74" s="53">
        <v>12</v>
      </c>
      <c r="H74" s="53">
        <v>1</v>
      </c>
      <c r="I74" s="27">
        <v>1</v>
      </c>
      <c r="J74" s="27">
        <v>13</v>
      </c>
      <c r="K74" s="27">
        <v>0</v>
      </c>
      <c r="L74" s="27">
        <v>2</v>
      </c>
      <c r="M74" s="53">
        <v>2</v>
      </c>
      <c r="N74" s="53">
        <v>0</v>
      </c>
      <c r="O74" s="53">
        <v>0</v>
      </c>
      <c r="P74" s="53">
        <v>0</v>
      </c>
      <c r="Q74" s="53">
        <v>0</v>
      </c>
      <c r="R74" s="53">
        <v>11</v>
      </c>
      <c r="S74" s="54">
        <f t="shared" si="2"/>
        <v>166</v>
      </c>
    </row>
    <row r="75" spans="1:21" x14ac:dyDescent="0.25">
      <c r="A75" s="52" t="s">
        <v>70</v>
      </c>
      <c r="B75" s="53">
        <v>51</v>
      </c>
      <c r="C75" s="53">
        <v>52</v>
      </c>
      <c r="D75" s="53">
        <v>20</v>
      </c>
      <c r="E75" s="53">
        <v>36</v>
      </c>
      <c r="F75" s="53">
        <v>13</v>
      </c>
      <c r="G75" s="53">
        <v>18</v>
      </c>
      <c r="H75" s="53">
        <v>4</v>
      </c>
      <c r="I75" s="27">
        <v>2</v>
      </c>
      <c r="J75" s="27">
        <v>2</v>
      </c>
      <c r="K75" s="27">
        <v>3</v>
      </c>
      <c r="L75" s="27">
        <v>5</v>
      </c>
      <c r="M75" s="53">
        <v>2</v>
      </c>
      <c r="N75" s="53">
        <v>0</v>
      </c>
      <c r="O75" s="53">
        <v>2</v>
      </c>
      <c r="P75" s="53">
        <v>0</v>
      </c>
      <c r="Q75" s="53">
        <v>1</v>
      </c>
      <c r="R75" s="53">
        <v>15</v>
      </c>
      <c r="S75" s="54">
        <f t="shared" si="2"/>
        <v>226</v>
      </c>
    </row>
    <row r="76" spans="1:21" x14ac:dyDescent="0.25">
      <c r="A76" s="52" t="s">
        <v>71</v>
      </c>
      <c r="B76" s="53">
        <v>13</v>
      </c>
      <c r="C76" s="53">
        <v>7</v>
      </c>
      <c r="D76" s="53">
        <v>9</v>
      </c>
      <c r="E76" s="53">
        <v>20</v>
      </c>
      <c r="F76" s="53">
        <v>3</v>
      </c>
      <c r="G76" s="53">
        <v>7</v>
      </c>
      <c r="H76" s="53">
        <v>2</v>
      </c>
      <c r="I76" s="27">
        <v>1</v>
      </c>
      <c r="J76" s="27">
        <v>1</v>
      </c>
      <c r="K76" s="27">
        <v>0</v>
      </c>
      <c r="L76" s="27">
        <v>3</v>
      </c>
      <c r="M76" s="53">
        <v>2</v>
      </c>
      <c r="N76" s="53">
        <v>0</v>
      </c>
      <c r="O76" s="53">
        <v>0</v>
      </c>
      <c r="P76" s="53">
        <v>0</v>
      </c>
      <c r="Q76" s="53">
        <v>1</v>
      </c>
      <c r="R76" s="53">
        <v>9</v>
      </c>
      <c r="S76" s="54">
        <f t="shared" si="2"/>
        <v>78</v>
      </c>
    </row>
    <row r="77" spans="1:21" x14ac:dyDescent="0.25">
      <c r="A77" s="52" t="s">
        <v>72</v>
      </c>
      <c r="B77" s="53">
        <v>5</v>
      </c>
      <c r="C77" s="53">
        <v>11</v>
      </c>
      <c r="D77" s="53">
        <v>7</v>
      </c>
      <c r="E77" s="53">
        <v>16</v>
      </c>
      <c r="F77" s="53">
        <v>12</v>
      </c>
      <c r="G77" s="53">
        <v>6</v>
      </c>
      <c r="H77" s="53">
        <v>2</v>
      </c>
      <c r="I77" s="27">
        <v>0</v>
      </c>
      <c r="J77" s="27">
        <v>1</v>
      </c>
      <c r="K77" s="27">
        <v>5</v>
      </c>
      <c r="L77" s="27">
        <v>1</v>
      </c>
      <c r="M77" s="53">
        <v>1</v>
      </c>
      <c r="N77" s="53">
        <v>1</v>
      </c>
      <c r="O77" s="53">
        <v>0</v>
      </c>
      <c r="P77" s="53">
        <v>0</v>
      </c>
      <c r="Q77" s="53">
        <v>0</v>
      </c>
      <c r="R77" s="53">
        <v>7</v>
      </c>
      <c r="S77" s="54">
        <f t="shared" si="2"/>
        <v>75</v>
      </c>
    </row>
    <row r="78" spans="1:21" x14ac:dyDescent="0.25">
      <c r="A78" s="52" t="s">
        <v>73</v>
      </c>
      <c r="B78" s="53">
        <v>67</v>
      </c>
      <c r="C78" s="53">
        <v>7</v>
      </c>
      <c r="D78" s="53">
        <v>181</v>
      </c>
      <c r="E78" s="53">
        <v>40</v>
      </c>
      <c r="F78" s="53">
        <v>47</v>
      </c>
      <c r="G78" s="53">
        <v>13</v>
      </c>
      <c r="H78" s="53">
        <v>15</v>
      </c>
      <c r="I78" s="27">
        <v>11</v>
      </c>
      <c r="J78" s="27">
        <v>3</v>
      </c>
      <c r="K78" s="27">
        <v>33</v>
      </c>
      <c r="L78" s="27">
        <v>49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4">
        <f t="shared" si="2"/>
        <v>466</v>
      </c>
    </row>
    <row r="79" spans="1:21" x14ac:dyDescent="0.25">
      <c r="A79" s="52" t="s">
        <v>74</v>
      </c>
      <c r="B79" s="53">
        <v>45</v>
      </c>
      <c r="C79" s="53">
        <v>28</v>
      </c>
      <c r="D79" s="53">
        <v>16</v>
      </c>
      <c r="E79" s="53">
        <v>16</v>
      </c>
      <c r="F79" s="53">
        <v>1</v>
      </c>
      <c r="G79" s="53">
        <v>32</v>
      </c>
      <c r="H79" s="53">
        <v>19</v>
      </c>
      <c r="I79" s="27">
        <v>22</v>
      </c>
      <c r="J79" s="27">
        <v>2</v>
      </c>
      <c r="K79" s="27">
        <v>28</v>
      </c>
      <c r="L79" s="27">
        <v>0</v>
      </c>
      <c r="M79" s="53">
        <v>0</v>
      </c>
      <c r="N79" s="53">
        <v>0</v>
      </c>
      <c r="O79" s="53">
        <v>0</v>
      </c>
      <c r="P79" s="53">
        <v>0</v>
      </c>
      <c r="Q79" s="53">
        <v>0</v>
      </c>
      <c r="R79" s="53">
        <v>25</v>
      </c>
      <c r="S79" s="54">
        <f t="shared" si="2"/>
        <v>234</v>
      </c>
    </row>
    <row r="80" spans="1:21" x14ac:dyDescent="0.25">
      <c r="A80" s="52" t="s">
        <v>124</v>
      </c>
      <c r="B80" s="53">
        <v>1</v>
      </c>
      <c r="C80" s="53">
        <v>2</v>
      </c>
      <c r="D80" s="53">
        <v>2</v>
      </c>
      <c r="E80" s="53">
        <v>0</v>
      </c>
      <c r="F80" s="53">
        <v>2</v>
      </c>
      <c r="G80" s="53">
        <v>2</v>
      </c>
      <c r="H80" s="53">
        <v>0</v>
      </c>
      <c r="I80" s="27">
        <v>0</v>
      </c>
      <c r="J80" s="27">
        <v>5</v>
      </c>
      <c r="K80" s="27">
        <v>0</v>
      </c>
      <c r="L80" s="27">
        <v>0</v>
      </c>
      <c r="M80" s="53">
        <v>0</v>
      </c>
      <c r="N80" s="53">
        <v>0</v>
      </c>
      <c r="O80" s="53">
        <v>0</v>
      </c>
      <c r="P80" s="53">
        <v>0</v>
      </c>
      <c r="Q80" s="53">
        <v>0</v>
      </c>
      <c r="R80" s="53">
        <v>0</v>
      </c>
      <c r="S80" s="54">
        <f t="shared" si="2"/>
        <v>14</v>
      </c>
    </row>
    <row r="81" spans="1:22" x14ac:dyDescent="0.25">
      <c r="A81" s="52" t="s">
        <v>125</v>
      </c>
      <c r="B81" s="53">
        <v>1</v>
      </c>
      <c r="C81" s="53">
        <v>2</v>
      </c>
      <c r="D81" s="53">
        <v>2</v>
      </c>
      <c r="E81" s="53">
        <v>1</v>
      </c>
      <c r="F81" s="53">
        <v>4</v>
      </c>
      <c r="G81" s="53">
        <v>4</v>
      </c>
      <c r="H81" s="53">
        <v>0</v>
      </c>
      <c r="I81" s="27">
        <v>0</v>
      </c>
      <c r="J81" s="27">
        <v>0</v>
      </c>
      <c r="K81" s="27">
        <v>0</v>
      </c>
      <c r="L81" s="27">
        <v>0</v>
      </c>
      <c r="M81" s="53">
        <v>0</v>
      </c>
      <c r="N81" s="53">
        <v>0</v>
      </c>
      <c r="O81" s="53">
        <v>0</v>
      </c>
      <c r="P81" s="53">
        <v>0</v>
      </c>
      <c r="Q81" s="53">
        <v>0</v>
      </c>
      <c r="R81" s="53">
        <v>0</v>
      </c>
      <c r="S81" s="54">
        <f t="shared" si="2"/>
        <v>14</v>
      </c>
    </row>
    <row r="82" spans="1:22" x14ac:dyDescent="0.25">
      <c r="A82" s="52" t="s">
        <v>75</v>
      </c>
      <c r="B82" s="53">
        <v>38</v>
      </c>
      <c r="C82" s="53">
        <v>56</v>
      </c>
      <c r="D82" s="53">
        <v>19</v>
      </c>
      <c r="E82" s="53">
        <v>37</v>
      </c>
      <c r="F82" s="53">
        <v>35</v>
      </c>
      <c r="G82" s="53">
        <v>14</v>
      </c>
      <c r="H82" s="53">
        <v>4</v>
      </c>
      <c r="I82" s="27">
        <v>6</v>
      </c>
      <c r="J82" s="27">
        <v>6</v>
      </c>
      <c r="K82" s="27">
        <v>5</v>
      </c>
      <c r="L82" s="27">
        <v>1</v>
      </c>
      <c r="M82" s="53">
        <v>1</v>
      </c>
      <c r="N82" s="53">
        <v>1</v>
      </c>
      <c r="O82" s="53">
        <v>5</v>
      </c>
      <c r="P82" s="53">
        <v>2</v>
      </c>
      <c r="Q82" s="53">
        <v>0</v>
      </c>
      <c r="R82" s="53">
        <v>25</v>
      </c>
      <c r="S82" s="54">
        <f t="shared" si="2"/>
        <v>255</v>
      </c>
    </row>
    <row r="83" spans="1:22" s="47" customFormat="1" x14ac:dyDescent="0.25">
      <c r="A83" s="56" t="s">
        <v>128</v>
      </c>
      <c r="B83" s="57">
        <f>SUM(B2:B82)</f>
        <v>4475</v>
      </c>
      <c r="C83" s="57">
        <f t="shared" ref="C83:R83" si="3">SUM(C2:C82)</f>
        <v>3605</v>
      </c>
      <c r="D83" s="57">
        <f t="shared" si="3"/>
        <v>3830</v>
      </c>
      <c r="E83" s="57">
        <f t="shared" si="3"/>
        <v>3862</v>
      </c>
      <c r="F83" s="57">
        <f t="shared" si="3"/>
        <v>2414</v>
      </c>
      <c r="G83" s="57">
        <f t="shared" si="3"/>
        <v>1837</v>
      </c>
      <c r="H83" s="57">
        <f t="shared" si="3"/>
        <v>1076</v>
      </c>
      <c r="I83" s="57">
        <f t="shared" si="3"/>
        <v>387</v>
      </c>
      <c r="J83" s="57">
        <f t="shared" si="3"/>
        <v>788</v>
      </c>
      <c r="K83" s="58">
        <f t="shared" si="3"/>
        <v>1126</v>
      </c>
      <c r="L83" s="58">
        <f t="shared" si="3"/>
        <v>707</v>
      </c>
      <c r="M83" s="57">
        <f t="shared" si="3"/>
        <v>299</v>
      </c>
      <c r="N83" s="57">
        <f t="shared" si="3"/>
        <v>159</v>
      </c>
      <c r="O83" s="57">
        <f t="shared" si="3"/>
        <v>326</v>
      </c>
      <c r="P83" s="57">
        <f t="shared" si="3"/>
        <v>359</v>
      </c>
      <c r="Q83" s="57">
        <f t="shared" si="3"/>
        <v>141</v>
      </c>
      <c r="R83" s="57">
        <f t="shared" si="3"/>
        <v>3613</v>
      </c>
      <c r="S83" s="57">
        <f t="shared" si="2"/>
        <v>29004</v>
      </c>
      <c r="V83" s="49"/>
    </row>
  </sheetData>
  <sortState ref="A17:T31">
    <sortCondition ref="A17"/>
  </sortState>
  <phoneticPr fontId="7" type="noConversion"/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V83"/>
  <sheetViews>
    <sheetView tabSelected="1" zoomScale="115" zoomScaleNormal="115" workbookViewId="0">
      <pane xSplit="1" ySplit="1" topLeftCell="B68" activePane="bottomRight" state="frozen"/>
      <selection activeCell="A2" sqref="A2:XFD2"/>
      <selection pane="topRight" activeCell="A2" sqref="A2:XFD2"/>
      <selection pane="bottomLeft" activeCell="A2" sqref="A2:XFD2"/>
      <selection pane="bottomRight" activeCell="G1" sqref="G1"/>
    </sheetView>
  </sheetViews>
  <sheetFormatPr defaultRowHeight="15" x14ac:dyDescent="0.25"/>
  <cols>
    <col min="1" max="1" width="25.140625" style="20" customWidth="1"/>
    <col min="2" max="2" width="5.7109375" style="20" customWidth="1"/>
    <col min="3" max="3" width="5.7109375" style="41" customWidth="1"/>
    <col min="4" max="5" width="7.7109375" style="41" customWidth="1"/>
    <col min="6" max="6" width="5.7109375" style="41" customWidth="1"/>
    <col min="7" max="7" width="9.28515625" style="41" customWidth="1"/>
    <col min="8" max="8" width="5.7109375" style="41" customWidth="1"/>
    <col min="9" max="9" width="5.7109375" style="46" customWidth="1"/>
    <col min="10" max="10" width="7.7109375" style="46" customWidth="1"/>
    <col min="11" max="11" width="5.7109375" style="41" customWidth="1"/>
    <col min="12" max="12" width="7.7109375" style="41" customWidth="1"/>
    <col min="13" max="16384" width="9.140625" style="41"/>
  </cols>
  <sheetData>
    <row r="1" spans="1:74" s="44" customFormat="1" ht="234" customHeight="1" x14ac:dyDescent="0.2">
      <c r="A1" s="43"/>
      <c r="B1" s="31" t="s">
        <v>110</v>
      </c>
      <c r="C1" s="31" t="s">
        <v>130</v>
      </c>
      <c r="D1" s="31" t="s">
        <v>113</v>
      </c>
      <c r="E1" s="31" t="s">
        <v>129</v>
      </c>
      <c r="F1" s="31" t="s">
        <v>131</v>
      </c>
      <c r="G1" s="31" t="s">
        <v>135</v>
      </c>
      <c r="H1" s="31" t="s">
        <v>132</v>
      </c>
      <c r="I1" s="31" t="s">
        <v>87</v>
      </c>
      <c r="J1" s="31" t="s">
        <v>77</v>
      </c>
      <c r="K1" s="31" t="s">
        <v>79</v>
      </c>
      <c r="L1" s="31" t="s">
        <v>81</v>
      </c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</row>
    <row r="2" spans="1:74" x14ac:dyDescent="0.25">
      <c r="A2" s="52" t="s">
        <v>0</v>
      </c>
      <c r="B2" s="52">
        <v>665</v>
      </c>
      <c r="C2" s="53">
        <v>339</v>
      </c>
      <c r="D2" s="53">
        <v>481</v>
      </c>
      <c r="E2" s="53">
        <v>335</v>
      </c>
      <c r="F2" s="53">
        <v>213</v>
      </c>
      <c r="G2" s="53">
        <v>164</v>
      </c>
      <c r="H2" s="53">
        <v>120</v>
      </c>
      <c r="I2" s="27">
        <v>125</v>
      </c>
      <c r="J2" s="27">
        <v>93</v>
      </c>
      <c r="K2" s="53">
        <v>1344</v>
      </c>
      <c r="L2" s="54">
        <f t="shared" ref="L2:L33" si="0">SUM(E2:J2)</f>
        <v>1050</v>
      </c>
    </row>
    <row r="3" spans="1:74" x14ac:dyDescent="0.25">
      <c r="A3" s="52" t="s">
        <v>1</v>
      </c>
      <c r="B3" s="52">
        <v>11</v>
      </c>
      <c r="C3" s="53">
        <v>21</v>
      </c>
      <c r="D3" s="54">
        <v>53</v>
      </c>
      <c r="E3" s="54">
        <v>20</v>
      </c>
      <c r="F3" s="54">
        <v>20</v>
      </c>
      <c r="G3" s="53">
        <v>32</v>
      </c>
      <c r="H3" s="54">
        <v>3</v>
      </c>
      <c r="I3" s="55">
        <v>8</v>
      </c>
      <c r="J3" s="55">
        <v>3</v>
      </c>
      <c r="K3" s="53">
        <v>14</v>
      </c>
      <c r="L3" s="54">
        <f t="shared" si="0"/>
        <v>86</v>
      </c>
    </row>
    <row r="4" spans="1:74" x14ac:dyDescent="0.25">
      <c r="A4" s="52" t="s">
        <v>2</v>
      </c>
      <c r="B4" s="52">
        <v>65</v>
      </c>
      <c r="C4" s="53">
        <v>47</v>
      </c>
      <c r="D4" s="53">
        <v>15</v>
      </c>
      <c r="E4" s="53">
        <v>12</v>
      </c>
      <c r="F4" s="53">
        <v>33</v>
      </c>
      <c r="G4" s="53">
        <v>41</v>
      </c>
      <c r="H4" s="53">
        <v>10</v>
      </c>
      <c r="I4" s="27">
        <v>1</v>
      </c>
      <c r="J4" s="27">
        <v>13</v>
      </c>
      <c r="K4" s="53">
        <v>152</v>
      </c>
      <c r="L4" s="54">
        <f t="shared" si="0"/>
        <v>110</v>
      </c>
    </row>
    <row r="5" spans="1:74" x14ac:dyDescent="0.25">
      <c r="A5" s="52" t="s">
        <v>3</v>
      </c>
      <c r="B5" s="52">
        <v>18</v>
      </c>
      <c r="C5" s="53">
        <v>25</v>
      </c>
      <c r="D5" s="53">
        <v>27</v>
      </c>
      <c r="E5" s="53">
        <v>49</v>
      </c>
      <c r="F5" s="53">
        <v>21</v>
      </c>
      <c r="G5" s="53">
        <v>10</v>
      </c>
      <c r="H5" s="53">
        <v>0</v>
      </c>
      <c r="I5" s="27">
        <v>5</v>
      </c>
      <c r="J5" s="27">
        <v>0</v>
      </c>
      <c r="K5" s="53">
        <v>21</v>
      </c>
      <c r="L5" s="54">
        <f t="shared" si="0"/>
        <v>85</v>
      </c>
    </row>
    <row r="6" spans="1:74" s="49" customFormat="1" x14ac:dyDescent="0.25">
      <c r="A6" s="52" t="s">
        <v>4</v>
      </c>
      <c r="B6" s="52">
        <v>57</v>
      </c>
      <c r="C6" s="53">
        <v>61</v>
      </c>
      <c r="D6" s="53">
        <v>16</v>
      </c>
      <c r="E6" s="53">
        <v>7</v>
      </c>
      <c r="F6" s="53">
        <v>42</v>
      </c>
      <c r="G6" s="53">
        <v>6</v>
      </c>
      <c r="H6" s="53">
        <v>48</v>
      </c>
      <c r="I6" s="27">
        <v>20</v>
      </c>
      <c r="J6" s="27">
        <v>18</v>
      </c>
      <c r="K6" s="53">
        <v>35</v>
      </c>
      <c r="L6" s="54">
        <f t="shared" si="0"/>
        <v>141</v>
      </c>
    </row>
    <row r="7" spans="1:74" x14ac:dyDescent="0.25">
      <c r="A7" s="52" t="s">
        <v>5</v>
      </c>
      <c r="B7" s="52">
        <v>11</v>
      </c>
      <c r="C7" s="53">
        <v>13</v>
      </c>
      <c r="D7" s="53">
        <v>22</v>
      </c>
      <c r="E7" s="53">
        <v>9</v>
      </c>
      <c r="F7" s="53">
        <v>12</v>
      </c>
      <c r="G7" s="53">
        <v>8</v>
      </c>
      <c r="H7" s="53">
        <v>4</v>
      </c>
      <c r="I7" s="27">
        <v>1</v>
      </c>
      <c r="J7" s="27">
        <v>0</v>
      </c>
      <c r="K7" s="53">
        <v>9</v>
      </c>
      <c r="L7" s="54">
        <f t="shared" si="0"/>
        <v>34</v>
      </c>
    </row>
    <row r="8" spans="1:74" x14ac:dyDescent="0.25">
      <c r="A8" s="52" t="s">
        <v>6</v>
      </c>
      <c r="B8" s="52">
        <v>6</v>
      </c>
      <c r="C8" s="53">
        <v>20</v>
      </c>
      <c r="D8" s="53">
        <v>22</v>
      </c>
      <c r="E8" s="53">
        <v>4</v>
      </c>
      <c r="F8" s="53">
        <v>5</v>
      </c>
      <c r="G8" s="53">
        <v>10</v>
      </c>
      <c r="H8" s="53">
        <v>2</v>
      </c>
      <c r="I8" s="27">
        <v>2</v>
      </c>
      <c r="J8" s="27">
        <v>1</v>
      </c>
      <c r="K8" s="53">
        <v>6</v>
      </c>
      <c r="L8" s="54">
        <f t="shared" si="0"/>
        <v>24</v>
      </c>
    </row>
    <row r="9" spans="1:74" x14ac:dyDescent="0.25">
      <c r="A9" s="52" t="s">
        <v>7</v>
      </c>
      <c r="B9" s="52">
        <v>19</v>
      </c>
      <c r="C9" s="53">
        <v>13</v>
      </c>
      <c r="D9" s="53">
        <v>38</v>
      </c>
      <c r="E9" s="53">
        <v>11</v>
      </c>
      <c r="F9" s="53">
        <v>9</v>
      </c>
      <c r="G9" s="53">
        <v>24</v>
      </c>
      <c r="H9" s="53">
        <v>5</v>
      </c>
      <c r="I9" s="27">
        <v>7</v>
      </c>
      <c r="J9" s="27">
        <v>2</v>
      </c>
      <c r="K9" s="53">
        <v>13</v>
      </c>
      <c r="L9" s="54">
        <f t="shared" si="0"/>
        <v>58</v>
      </c>
    </row>
    <row r="10" spans="1:74" x14ac:dyDescent="0.25">
      <c r="A10" s="52" t="s">
        <v>8</v>
      </c>
      <c r="B10" s="52">
        <v>123</v>
      </c>
      <c r="C10" s="53">
        <v>81</v>
      </c>
      <c r="D10" s="53">
        <v>51</v>
      </c>
      <c r="E10" s="53">
        <v>19</v>
      </c>
      <c r="F10" s="53">
        <v>55</v>
      </c>
      <c r="G10" s="53">
        <v>15</v>
      </c>
      <c r="H10" s="53">
        <v>57</v>
      </c>
      <c r="I10" s="27">
        <v>30</v>
      </c>
      <c r="J10" s="27">
        <v>11</v>
      </c>
      <c r="K10" s="53">
        <v>91</v>
      </c>
      <c r="L10" s="54">
        <f t="shared" si="0"/>
        <v>187</v>
      </c>
    </row>
    <row r="11" spans="1:74" x14ac:dyDescent="0.25">
      <c r="A11" s="52" t="s">
        <v>9</v>
      </c>
      <c r="B11" s="52">
        <v>18</v>
      </c>
      <c r="C11" s="53">
        <v>18</v>
      </c>
      <c r="D11" s="53">
        <v>17</v>
      </c>
      <c r="E11" s="53">
        <v>9</v>
      </c>
      <c r="F11" s="53">
        <v>7</v>
      </c>
      <c r="G11" s="53">
        <v>14</v>
      </c>
      <c r="H11" s="53">
        <v>6</v>
      </c>
      <c r="I11" s="27">
        <v>8</v>
      </c>
      <c r="J11" s="27">
        <v>0</v>
      </c>
      <c r="K11" s="53">
        <v>11</v>
      </c>
      <c r="L11" s="54">
        <f t="shared" si="0"/>
        <v>44</v>
      </c>
    </row>
    <row r="12" spans="1:74" x14ac:dyDescent="0.25">
      <c r="A12" s="52" t="s">
        <v>10</v>
      </c>
      <c r="B12" s="52">
        <v>160</v>
      </c>
      <c r="C12" s="53">
        <v>43</v>
      </c>
      <c r="D12" s="53">
        <v>116</v>
      </c>
      <c r="E12" s="53">
        <v>90</v>
      </c>
      <c r="F12" s="53">
        <v>238</v>
      </c>
      <c r="G12" s="53">
        <v>170</v>
      </c>
      <c r="H12" s="53">
        <v>8</v>
      </c>
      <c r="I12" s="27">
        <v>32</v>
      </c>
      <c r="J12" s="27">
        <v>14</v>
      </c>
      <c r="K12" s="53">
        <v>150</v>
      </c>
      <c r="L12" s="54">
        <f t="shared" si="0"/>
        <v>552</v>
      </c>
    </row>
    <row r="13" spans="1:74" ht="30" x14ac:dyDescent="0.25">
      <c r="A13" s="52" t="s">
        <v>11</v>
      </c>
      <c r="B13" s="52">
        <v>36</v>
      </c>
      <c r="C13" s="53">
        <v>22</v>
      </c>
      <c r="D13" s="53">
        <v>27</v>
      </c>
      <c r="E13" s="53">
        <v>14</v>
      </c>
      <c r="F13" s="53">
        <v>13</v>
      </c>
      <c r="G13" s="53">
        <v>12</v>
      </c>
      <c r="H13" s="53">
        <v>0</v>
      </c>
      <c r="I13" s="27">
        <v>9</v>
      </c>
      <c r="J13" s="27">
        <v>1</v>
      </c>
      <c r="K13" s="53">
        <v>13</v>
      </c>
      <c r="L13" s="54">
        <f t="shared" si="0"/>
        <v>49</v>
      </c>
    </row>
    <row r="14" spans="1:74" x14ac:dyDescent="0.25">
      <c r="A14" s="52" t="s">
        <v>127</v>
      </c>
      <c r="B14" s="52">
        <v>4</v>
      </c>
      <c r="C14" s="53">
        <v>11</v>
      </c>
      <c r="D14" s="53">
        <v>15</v>
      </c>
      <c r="E14" s="53">
        <v>19</v>
      </c>
      <c r="F14" s="53">
        <v>2</v>
      </c>
      <c r="G14" s="53">
        <v>2</v>
      </c>
      <c r="H14" s="53">
        <v>0</v>
      </c>
      <c r="I14" s="27">
        <v>2</v>
      </c>
      <c r="J14" s="27">
        <v>0</v>
      </c>
      <c r="K14" s="53">
        <v>5</v>
      </c>
      <c r="L14" s="54">
        <f t="shared" si="0"/>
        <v>25</v>
      </c>
    </row>
    <row r="15" spans="1:74" x14ac:dyDescent="0.25">
      <c r="A15" s="52" t="s">
        <v>13</v>
      </c>
      <c r="B15" s="52">
        <v>15</v>
      </c>
      <c r="C15" s="53">
        <v>76</v>
      </c>
      <c r="D15" s="53">
        <v>90</v>
      </c>
      <c r="E15" s="53">
        <v>32</v>
      </c>
      <c r="F15" s="53">
        <v>22</v>
      </c>
      <c r="G15" s="53">
        <v>121</v>
      </c>
      <c r="H15" s="53">
        <v>10</v>
      </c>
      <c r="I15" s="27">
        <v>10</v>
      </c>
      <c r="J15" s="27">
        <v>5</v>
      </c>
      <c r="K15" s="53">
        <v>37</v>
      </c>
      <c r="L15" s="54">
        <f t="shared" si="0"/>
        <v>200</v>
      </c>
    </row>
    <row r="16" spans="1:74" x14ac:dyDescent="0.25">
      <c r="A16" s="52" t="s">
        <v>14</v>
      </c>
      <c r="B16" s="52">
        <v>17</v>
      </c>
      <c r="C16" s="53">
        <v>8</v>
      </c>
      <c r="D16" s="53">
        <v>1</v>
      </c>
      <c r="E16" s="53">
        <v>2</v>
      </c>
      <c r="F16" s="53">
        <v>9</v>
      </c>
      <c r="G16" s="53">
        <v>4</v>
      </c>
      <c r="H16" s="53">
        <v>5</v>
      </c>
      <c r="I16" s="27">
        <v>6</v>
      </c>
      <c r="J16" s="27">
        <v>0</v>
      </c>
      <c r="K16" s="53">
        <v>7</v>
      </c>
      <c r="L16" s="54">
        <f t="shared" si="0"/>
        <v>26</v>
      </c>
    </row>
    <row r="17" spans="1:12" ht="30" x14ac:dyDescent="0.25">
      <c r="A17" s="52" t="s">
        <v>15</v>
      </c>
      <c r="B17" s="52">
        <v>25</v>
      </c>
      <c r="C17" s="53">
        <v>3</v>
      </c>
      <c r="D17" s="53">
        <v>13</v>
      </c>
      <c r="E17" s="53">
        <v>12</v>
      </c>
      <c r="F17" s="53">
        <v>16</v>
      </c>
      <c r="G17" s="53">
        <v>10</v>
      </c>
      <c r="H17" s="53">
        <v>1</v>
      </c>
      <c r="I17" s="27">
        <v>0</v>
      </c>
      <c r="J17" s="27">
        <v>2</v>
      </c>
      <c r="K17" s="53">
        <v>12</v>
      </c>
      <c r="L17" s="54">
        <f t="shared" si="0"/>
        <v>41</v>
      </c>
    </row>
    <row r="18" spans="1:12" x14ac:dyDescent="0.25">
      <c r="A18" s="52" t="s">
        <v>16</v>
      </c>
      <c r="B18" s="52">
        <v>31</v>
      </c>
      <c r="C18" s="53">
        <v>18</v>
      </c>
      <c r="D18" s="53">
        <v>11</v>
      </c>
      <c r="E18" s="53">
        <v>6</v>
      </c>
      <c r="F18" s="53">
        <v>3</v>
      </c>
      <c r="G18" s="53">
        <v>2</v>
      </c>
      <c r="H18" s="53">
        <v>6</v>
      </c>
      <c r="I18" s="27">
        <v>5</v>
      </c>
      <c r="J18" s="27">
        <v>7</v>
      </c>
      <c r="K18" s="53">
        <v>12</v>
      </c>
      <c r="L18" s="54">
        <f t="shared" si="0"/>
        <v>29</v>
      </c>
    </row>
    <row r="19" spans="1:12" x14ac:dyDescent="0.25">
      <c r="A19" s="52" t="s">
        <v>17</v>
      </c>
      <c r="B19" s="52">
        <v>18</v>
      </c>
      <c r="C19" s="53">
        <v>10</v>
      </c>
      <c r="D19" s="53">
        <v>20</v>
      </c>
      <c r="E19" s="53">
        <v>18</v>
      </c>
      <c r="F19" s="53">
        <v>13</v>
      </c>
      <c r="G19" s="53">
        <v>0</v>
      </c>
      <c r="H19" s="53">
        <v>1</v>
      </c>
      <c r="I19" s="27">
        <v>0</v>
      </c>
      <c r="J19" s="27">
        <v>1</v>
      </c>
      <c r="K19" s="53">
        <v>8</v>
      </c>
      <c r="L19" s="54">
        <f t="shared" si="0"/>
        <v>33</v>
      </c>
    </row>
    <row r="20" spans="1:12" x14ac:dyDescent="0.25">
      <c r="A20" s="52" t="s">
        <v>18</v>
      </c>
      <c r="B20" s="52">
        <v>95</v>
      </c>
      <c r="C20" s="53">
        <v>52</v>
      </c>
      <c r="D20" s="53">
        <v>55</v>
      </c>
      <c r="E20" s="53">
        <v>30</v>
      </c>
      <c r="F20" s="53">
        <v>42</v>
      </c>
      <c r="G20" s="53">
        <v>29</v>
      </c>
      <c r="H20" s="53">
        <v>9</v>
      </c>
      <c r="I20" s="27">
        <v>22</v>
      </c>
      <c r="J20" s="27">
        <v>2</v>
      </c>
      <c r="K20" s="53">
        <v>97</v>
      </c>
      <c r="L20" s="54">
        <f t="shared" si="0"/>
        <v>134</v>
      </c>
    </row>
    <row r="21" spans="1:12" ht="30" x14ac:dyDescent="0.25">
      <c r="A21" s="52" t="s">
        <v>19</v>
      </c>
      <c r="B21" s="52">
        <v>3</v>
      </c>
      <c r="C21" s="53">
        <v>4</v>
      </c>
      <c r="D21" s="53">
        <v>18</v>
      </c>
      <c r="E21" s="53">
        <v>7</v>
      </c>
      <c r="F21" s="53">
        <v>1</v>
      </c>
      <c r="G21" s="53">
        <v>0</v>
      </c>
      <c r="H21" s="53">
        <v>0</v>
      </c>
      <c r="I21" s="27">
        <v>1</v>
      </c>
      <c r="J21" s="27">
        <v>2</v>
      </c>
      <c r="K21" s="53">
        <v>4</v>
      </c>
      <c r="L21" s="54">
        <f t="shared" si="0"/>
        <v>11</v>
      </c>
    </row>
    <row r="22" spans="1:12" x14ac:dyDescent="0.25">
      <c r="A22" s="52" t="s">
        <v>20</v>
      </c>
      <c r="B22" s="52">
        <v>100</v>
      </c>
      <c r="C22" s="53">
        <v>45</v>
      </c>
      <c r="D22" s="53">
        <v>54</v>
      </c>
      <c r="E22" s="53">
        <v>55</v>
      </c>
      <c r="F22" s="53">
        <v>34</v>
      </c>
      <c r="G22" s="53">
        <v>29</v>
      </c>
      <c r="H22" s="53">
        <v>36</v>
      </c>
      <c r="I22" s="27">
        <v>10</v>
      </c>
      <c r="J22" s="27">
        <v>11</v>
      </c>
      <c r="K22" s="53">
        <v>55</v>
      </c>
      <c r="L22" s="54">
        <f t="shared" si="0"/>
        <v>175</v>
      </c>
    </row>
    <row r="23" spans="1:12" x14ac:dyDescent="0.25">
      <c r="A23" s="52" t="s">
        <v>21</v>
      </c>
      <c r="B23" s="52">
        <v>238</v>
      </c>
      <c r="C23" s="53">
        <v>19</v>
      </c>
      <c r="D23" s="53">
        <v>53</v>
      </c>
      <c r="E23" s="53">
        <v>1033</v>
      </c>
      <c r="F23" s="53">
        <v>28</v>
      </c>
      <c r="G23" s="53">
        <v>264</v>
      </c>
      <c r="H23" s="53">
        <v>0</v>
      </c>
      <c r="I23" s="27">
        <v>85</v>
      </c>
      <c r="J23" s="27">
        <v>6</v>
      </c>
      <c r="K23" s="53">
        <v>36</v>
      </c>
      <c r="L23" s="54">
        <f t="shared" si="0"/>
        <v>1416</v>
      </c>
    </row>
    <row r="24" spans="1:12" x14ac:dyDescent="0.25">
      <c r="A24" s="52" t="s">
        <v>22</v>
      </c>
      <c r="B24" s="52">
        <v>24</v>
      </c>
      <c r="C24" s="53">
        <v>46</v>
      </c>
      <c r="D24" s="53">
        <v>26</v>
      </c>
      <c r="E24" s="53">
        <v>13</v>
      </c>
      <c r="F24" s="53">
        <v>32</v>
      </c>
      <c r="G24" s="53">
        <v>16</v>
      </c>
      <c r="H24" s="53">
        <v>17</v>
      </c>
      <c r="I24" s="27">
        <v>9</v>
      </c>
      <c r="J24" s="27">
        <v>19</v>
      </c>
      <c r="K24" s="53">
        <v>40</v>
      </c>
      <c r="L24" s="54">
        <f t="shared" si="0"/>
        <v>106</v>
      </c>
    </row>
    <row r="25" spans="1:12" x14ac:dyDescent="0.25">
      <c r="A25" s="52" t="s">
        <v>23</v>
      </c>
      <c r="B25" s="52">
        <v>17</v>
      </c>
      <c r="C25" s="53">
        <v>23</v>
      </c>
      <c r="D25" s="53">
        <v>11</v>
      </c>
      <c r="E25" s="53">
        <v>8</v>
      </c>
      <c r="F25" s="53">
        <v>5</v>
      </c>
      <c r="G25" s="53">
        <v>22</v>
      </c>
      <c r="H25" s="53">
        <v>3</v>
      </c>
      <c r="I25" s="27">
        <v>4</v>
      </c>
      <c r="J25" s="27">
        <v>2</v>
      </c>
      <c r="K25" s="53">
        <v>24</v>
      </c>
      <c r="L25" s="54">
        <f t="shared" si="0"/>
        <v>44</v>
      </c>
    </row>
    <row r="26" spans="1:12" x14ac:dyDescent="0.25">
      <c r="A26" s="52" t="s">
        <v>24</v>
      </c>
      <c r="B26" s="52">
        <v>302</v>
      </c>
      <c r="C26" s="53">
        <v>86</v>
      </c>
      <c r="D26" s="53">
        <v>136</v>
      </c>
      <c r="E26" s="53">
        <v>36</v>
      </c>
      <c r="F26" s="53">
        <v>38</v>
      </c>
      <c r="G26" s="53">
        <v>12</v>
      </c>
      <c r="H26" s="53">
        <v>37</v>
      </c>
      <c r="I26" s="27">
        <v>13</v>
      </c>
      <c r="J26" s="27">
        <v>38</v>
      </c>
      <c r="K26" s="53">
        <v>35</v>
      </c>
      <c r="L26" s="54">
        <f t="shared" si="0"/>
        <v>174</v>
      </c>
    </row>
    <row r="27" spans="1:12" x14ac:dyDescent="0.25">
      <c r="A27" s="52" t="s">
        <v>25</v>
      </c>
      <c r="B27" s="52">
        <v>6</v>
      </c>
      <c r="C27" s="53">
        <v>16</v>
      </c>
      <c r="D27" s="53">
        <v>63</v>
      </c>
      <c r="E27" s="53">
        <v>15</v>
      </c>
      <c r="F27" s="53">
        <v>10</v>
      </c>
      <c r="G27" s="53">
        <v>73</v>
      </c>
      <c r="H27" s="53">
        <v>4</v>
      </c>
      <c r="I27" s="27">
        <v>3</v>
      </c>
      <c r="J27" s="27">
        <v>12</v>
      </c>
      <c r="K27" s="53">
        <v>52</v>
      </c>
      <c r="L27" s="54">
        <f t="shared" si="0"/>
        <v>117</v>
      </c>
    </row>
    <row r="28" spans="1:12" x14ac:dyDescent="0.25">
      <c r="A28" s="52" t="s">
        <v>26</v>
      </c>
      <c r="B28" s="52">
        <v>59</v>
      </c>
      <c r="C28" s="53">
        <v>28</v>
      </c>
      <c r="D28" s="53">
        <v>72</v>
      </c>
      <c r="E28" s="53">
        <v>134</v>
      </c>
      <c r="F28" s="53">
        <v>38</v>
      </c>
      <c r="G28" s="53">
        <v>27</v>
      </c>
      <c r="H28" s="53">
        <v>5</v>
      </c>
      <c r="I28" s="27">
        <v>12</v>
      </c>
      <c r="J28" s="27">
        <v>13</v>
      </c>
      <c r="K28" s="53">
        <v>35</v>
      </c>
      <c r="L28" s="54">
        <f t="shared" si="0"/>
        <v>229</v>
      </c>
    </row>
    <row r="29" spans="1:12" x14ac:dyDescent="0.25">
      <c r="A29" s="52" t="s">
        <v>27</v>
      </c>
      <c r="B29" s="52">
        <v>18</v>
      </c>
      <c r="C29" s="53">
        <v>47</v>
      </c>
      <c r="D29" s="53">
        <v>49</v>
      </c>
      <c r="E29" s="53">
        <v>11</v>
      </c>
      <c r="F29" s="53">
        <v>11</v>
      </c>
      <c r="G29" s="53">
        <v>12</v>
      </c>
      <c r="H29" s="53">
        <v>6</v>
      </c>
      <c r="I29" s="27">
        <v>15</v>
      </c>
      <c r="J29" s="27">
        <v>3</v>
      </c>
      <c r="K29" s="53">
        <v>25</v>
      </c>
      <c r="L29" s="54">
        <f t="shared" si="0"/>
        <v>58</v>
      </c>
    </row>
    <row r="30" spans="1:12" x14ac:dyDescent="0.25">
      <c r="A30" s="52" t="s">
        <v>28</v>
      </c>
      <c r="B30" s="52">
        <v>19</v>
      </c>
      <c r="C30" s="53">
        <v>5</v>
      </c>
      <c r="D30" s="53">
        <v>8</v>
      </c>
      <c r="E30" s="53">
        <v>18</v>
      </c>
      <c r="F30" s="53">
        <v>10</v>
      </c>
      <c r="G30" s="53">
        <v>17</v>
      </c>
      <c r="H30" s="53">
        <v>6</v>
      </c>
      <c r="I30" s="27">
        <v>7</v>
      </c>
      <c r="J30" s="27">
        <v>3</v>
      </c>
      <c r="K30" s="53">
        <v>69</v>
      </c>
      <c r="L30" s="54">
        <f t="shared" si="0"/>
        <v>61</v>
      </c>
    </row>
    <row r="31" spans="1:12" x14ac:dyDescent="0.25">
      <c r="A31" s="52" t="s">
        <v>29</v>
      </c>
      <c r="B31" s="52">
        <v>51</v>
      </c>
      <c r="C31" s="53">
        <v>24</v>
      </c>
      <c r="D31" s="53">
        <v>131</v>
      </c>
      <c r="E31" s="53">
        <v>35</v>
      </c>
      <c r="F31" s="53">
        <v>10</v>
      </c>
      <c r="G31" s="53">
        <v>59</v>
      </c>
      <c r="H31" s="53">
        <v>19</v>
      </c>
      <c r="I31" s="27">
        <v>13</v>
      </c>
      <c r="J31" s="27">
        <v>1</v>
      </c>
      <c r="K31" s="53">
        <v>52</v>
      </c>
      <c r="L31" s="54">
        <f t="shared" si="0"/>
        <v>137</v>
      </c>
    </row>
    <row r="32" spans="1:12" x14ac:dyDescent="0.25">
      <c r="A32" s="52" t="s">
        <v>30</v>
      </c>
      <c r="B32" s="52">
        <v>36</v>
      </c>
      <c r="C32" s="53">
        <v>26</v>
      </c>
      <c r="D32" s="53">
        <v>15</v>
      </c>
      <c r="E32" s="53">
        <v>41</v>
      </c>
      <c r="F32" s="53">
        <v>20</v>
      </c>
      <c r="G32" s="53">
        <v>42</v>
      </c>
      <c r="H32" s="53">
        <v>10</v>
      </c>
      <c r="I32" s="27">
        <v>20</v>
      </c>
      <c r="J32" s="27">
        <v>12</v>
      </c>
      <c r="K32" s="53">
        <v>44</v>
      </c>
      <c r="L32" s="54">
        <f t="shared" si="0"/>
        <v>145</v>
      </c>
    </row>
    <row r="33" spans="1:12" x14ac:dyDescent="0.25">
      <c r="A33" s="52" t="s">
        <v>31</v>
      </c>
      <c r="B33" s="52">
        <v>11</v>
      </c>
      <c r="C33" s="53">
        <v>16</v>
      </c>
      <c r="D33" s="53">
        <v>70</v>
      </c>
      <c r="E33" s="53">
        <v>69</v>
      </c>
      <c r="F33" s="53">
        <v>9</v>
      </c>
      <c r="G33" s="53">
        <v>10</v>
      </c>
      <c r="H33" s="53">
        <v>1</v>
      </c>
      <c r="I33" s="27">
        <v>1</v>
      </c>
      <c r="J33" s="27">
        <v>4</v>
      </c>
      <c r="K33" s="53">
        <v>16</v>
      </c>
      <c r="L33" s="54">
        <f t="shared" si="0"/>
        <v>94</v>
      </c>
    </row>
    <row r="34" spans="1:12" x14ac:dyDescent="0.25">
      <c r="A34" s="52" t="s">
        <v>32</v>
      </c>
      <c r="B34" s="52">
        <v>61</v>
      </c>
      <c r="C34" s="53">
        <v>73</v>
      </c>
      <c r="D34" s="53">
        <v>46</v>
      </c>
      <c r="E34" s="53">
        <v>10</v>
      </c>
      <c r="F34" s="53">
        <v>26</v>
      </c>
      <c r="G34" s="53">
        <v>6</v>
      </c>
      <c r="H34" s="53">
        <v>64</v>
      </c>
      <c r="I34" s="27">
        <v>7</v>
      </c>
      <c r="J34" s="27">
        <v>7</v>
      </c>
      <c r="K34" s="53">
        <v>62</v>
      </c>
      <c r="L34" s="54">
        <f t="shared" ref="L34:L65" si="1">SUM(E34:J34)</f>
        <v>120</v>
      </c>
    </row>
    <row r="35" spans="1:12" x14ac:dyDescent="0.25">
      <c r="A35" s="52" t="s">
        <v>33</v>
      </c>
      <c r="B35" s="52">
        <v>14</v>
      </c>
      <c r="C35" s="53">
        <v>3</v>
      </c>
      <c r="D35" s="53">
        <v>0</v>
      </c>
      <c r="E35" s="53">
        <v>2</v>
      </c>
      <c r="F35" s="53">
        <v>5</v>
      </c>
      <c r="G35" s="53">
        <v>1</v>
      </c>
      <c r="H35" s="53">
        <v>0</v>
      </c>
      <c r="I35" s="27">
        <v>5</v>
      </c>
      <c r="J35" s="27">
        <v>0</v>
      </c>
      <c r="K35" s="53">
        <v>13</v>
      </c>
      <c r="L35" s="54">
        <f t="shared" si="1"/>
        <v>13</v>
      </c>
    </row>
    <row r="36" spans="1:12" x14ac:dyDescent="0.25">
      <c r="A36" s="52" t="s">
        <v>123</v>
      </c>
      <c r="B36" s="52">
        <v>4</v>
      </c>
      <c r="C36" s="53">
        <v>7</v>
      </c>
      <c r="D36" s="53">
        <v>27</v>
      </c>
      <c r="E36" s="53">
        <v>2</v>
      </c>
      <c r="F36" s="53">
        <v>5</v>
      </c>
      <c r="G36" s="53">
        <v>2</v>
      </c>
      <c r="H36" s="53">
        <v>6</v>
      </c>
      <c r="I36" s="27">
        <v>1</v>
      </c>
      <c r="J36" s="27">
        <v>3</v>
      </c>
      <c r="K36" s="53">
        <v>11</v>
      </c>
      <c r="L36" s="54">
        <f t="shared" si="1"/>
        <v>19</v>
      </c>
    </row>
    <row r="37" spans="1:12" x14ac:dyDescent="0.25">
      <c r="A37" s="52" t="s">
        <v>34</v>
      </c>
      <c r="B37" s="52">
        <v>38</v>
      </c>
      <c r="C37" s="53">
        <v>24</v>
      </c>
      <c r="D37" s="53">
        <v>27</v>
      </c>
      <c r="E37" s="53">
        <v>7</v>
      </c>
      <c r="F37" s="53">
        <v>8</v>
      </c>
      <c r="G37" s="53">
        <v>10</v>
      </c>
      <c r="H37" s="53">
        <v>2</v>
      </c>
      <c r="I37" s="27">
        <v>3</v>
      </c>
      <c r="J37" s="27">
        <v>3</v>
      </c>
      <c r="K37" s="53">
        <v>12</v>
      </c>
      <c r="L37" s="54">
        <f t="shared" si="1"/>
        <v>33</v>
      </c>
    </row>
    <row r="38" spans="1:12" x14ac:dyDescent="0.25">
      <c r="A38" s="52" t="s">
        <v>35</v>
      </c>
      <c r="B38" s="52">
        <v>6</v>
      </c>
      <c r="C38" s="53">
        <v>5</v>
      </c>
      <c r="D38" s="53">
        <v>12</v>
      </c>
      <c r="E38" s="53">
        <v>10</v>
      </c>
      <c r="F38" s="53">
        <v>13</v>
      </c>
      <c r="G38" s="53">
        <v>13</v>
      </c>
      <c r="H38" s="53">
        <v>0</v>
      </c>
      <c r="I38" s="27">
        <v>1</v>
      </c>
      <c r="J38" s="27">
        <v>2</v>
      </c>
      <c r="K38" s="53">
        <v>11</v>
      </c>
      <c r="L38" s="54">
        <f t="shared" si="1"/>
        <v>39</v>
      </c>
    </row>
    <row r="39" spans="1:12" x14ac:dyDescent="0.25">
      <c r="A39" s="52" t="s">
        <v>36</v>
      </c>
      <c r="B39" s="52">
        <v>28</v>
      </c>
      <c r="C39" s="53">
        <v>20</v>
      </c>
      <c r="D39" s="53">
        <v>33</v>
      </c>
      <c r="E39" s="53">
        <v>12</v>
      </c>
      <c r="F39" s="53">
        <v>9</v>
      </c>
      <c r="G39" s="53">
        <v>8</v>
      </c>
      <c r="H39" s="53">
        <v>3</v>
      </c>
      <c r="I39" s="27">
        <v>0</v>
      </c>
      <c r="J39" s="27">
        <v>4</v>
      </c>
      <c r="K39" s="53">
        <v>13</v>
      </c>
      <c r="L39" s="54">
        <f t="shared" si="1"/>
        <v>36</v>
      </c>
    </row>
    <row r="40" spans="1:12" x14ac:dyDescent="0.25">
      <c r="A40" s="52" t="s">
        <v>37</v>
      </c>
      <c r="B40" s="52">
        <v>131</v>
      </c>
      <c r="C40" s="53">
        <v>37</v>
      </c>
      <c r="D40" s="53">
        <v>28</v>
      </c>
      <c r="E40" s="53">
        <v>5</v>
      </c>
      <c r="F40" s="53">
        <v>19</v>
      </c>
      <c r="G40" s="53">
        <v>4</v>
      </c>
      <c r="H40" s="53">
        <v>14</v>
      </c>
      <c r="I40" s="27">
        <v>10</v>
      </c>
      <c r="J40" s="27">
        <v>7</v>
      </c>
      <c r="K40" s="53">
        <v>27</v>
      </c>
      <c r="L40" s="54">
        <f t="shared" si="1"/>
        <v>59</v>
      </c>
    </row>
    <row r="41" spans="1:12" x14ac:dyDescent="0.25">
      <c r="A41" s="52" t="s">
        <v>38</v>
      </c>
      <c r="B41" s="52">
        <v>30</v>
      </c>
      <c r="C41" s="53">
        <v>77</v>
      </c>
      <c r="D41" s="53">
        <v>43</v>
      </c>
      <c r="E41" s="53">
        <v>14</v>
      </c>
      <c r="F41" s="53">
        <v>25</v>
      </c>
      <c r="G41" s="53">
        <v>30</v>
      </c>
      <c r="H41" s="53">
        <v>2</v>
      </c>
      <c r="I41" s="27">
        <v>5</v>
      </c>
      <c r="J41" s="27">
        <v>2</v>
      </c>
      <c r="K41" s="53">
        <v>11</v>
      </c>
      <c r="L41" s="54">
        <f t="shared" si="1"/>
        <v>78</v>
      </c>
    </row>
    <row r="42" spans="1:12" x14ac:dyDescent="0.25">
      <c r="A42" s="52" t="s">
        <v>39</v>
      </c>
      <c r="B42" s="52">
        <v>25</v>
      </c>
      <c r="C42" s="53">
        <v>15</v>
      </c>
      <c r="D42" s="53">
        <v>9</v>
      </c>
      <c r="E42" s="53">
        <v>4</v>
      </c>
      <c r="F42" s="53">
        <v>7</v>
      </c>
      <c r="G42" s="53">
        <v>64</v>
      </c>
      <c r="H42" s="53">
        <v>9</v>
      </c>
      <c r="I42" s="27">
        <v>2</v>
      </c>
      <c r="J42" s="27">
        <v>1</v>
      </c>
      <c r="K42" s="53">
        <v>14</v>
      </c>
      <c r="L42" s="54">
        <f t="shared" si="1"/>
        <v>87</v>
      </c>
    </row>
    <row r="43" spans="1:12" x14ac:dyDescent="0.25">
      <c r="A43" s="52" t="s">
        <v>40</v>
      </c>
      <c r="B43" s="52">
        <v>505</v>
      </c>
      <c r="C43" s="53">
        <v>552</v>
      </c>
      <c r="D43" s="53">
        <v>149</v>
      </c>
      <c r="E43" s="53">
        <v>99</v>
      </c>
      <c r="F43" s="53">
        <v>241</v>
      </c>
      <c r="G43" s="53">
        <v>74</v>
      </c>
      <c r="H43" s="53">
        <v>41</v>
      </c>
      <c r="I43" s="27">
        <v>11</v>
      </c>
      <c r="J43" s="27">
        <v>73</v>
      </c>
      <c r="K43" s="53">
        <v>276</v>
      </c>
      <c r="L43" s="54">
        <f t="shared" si="1"/>
        <v>539</v>
      </c>
    </row>
    <row r="44" spans="1:12" x14ac:dyDescent="0.25">
      <c r="A44" s="52" t="s">
        <v>41</v>
      </c>
      <c r="B44" s="52">
        <v>59</v>
      </c>
      <c r="C44" s="53">
        <v>12</v>
      </c>
      <c r="D44" s="53">
        <v>21</v>
      </c>
      <c r="E44" s="53">
        <v>23</v>
      </c>
      <c r="F44" s="53">
        <v>36</v>
      </c>
      <c r="G44" s="53">
        <v>13</v>
      </c>
      <c r="H44" s="53">
        <v>9</v>
      </c>
      <c r="I44" s="27">
        <v>9</v>
      </c>
      <c r="J44" s="27">
        <v>5</v>
      </c>
      <c r="K44" s="53">
        <v>30</v>
      </c>
      <c r="L44" s="54">
        <f t="shared" si="1"/>
        <v>95</v>
      </c>
    </row>
    <row r="45" spans="1:12" x14ac:dyDescent="0.25">
      <c r="A45" s="52" t="s">
        <v>42</v>
      </c>
      <c r="B45" s="52">
        <v>10</v>
      </c>
      <c r="C45" s="53">
        <v>8</v>
      </c>
      <c r="D45" s="53">
        <v>1</v>
      </c>
      <c r="E45" s="53">
        <v>3</v>
      </c>
      <c r="F45" s="53">
        <v>2</v>
      </c>
      <c r="G45" s="53">
        <v>1</v>
      </c>
      <c r="H45" s="53">
        <v>4</v>
      </c>
      <c r="I45" s="27">
        <v>0</v>
      </c>
      <c r="J45" s="27">
        <v>0</v>
      </c>
      <c r="K45" s="53">
        <v>2</v>
      </c>
      <c r="L45" s="54">
        <f t="shared" si="1"/>
        <v>10</v>
      </c>
    </row>
    <row r="46" spans="1:12" ht="15.75" customHeight="1" x14ac:dyDescent="0.25">
      <c r="A46" s="52" t="s">
        <v>43</v>
      </c>
      <c r="B46" s="52">
        <v>27</v>
      </c>
      <c r="C46" s="53">
        <v>14</v>
      </c>
      <c r="D46" s="53">
        <v>8</v>
      </c>
      <c r="E46" s="53">
        <v>1</v>
      </c>
      <c r="F46" s="53">
        <v>11</v>
      </c>
      <c r="G46" s="53">
        <v>1</v>
      </c>
      <c r="H46" s="53">
        <v>2</v>
      </c>
      <c r="I46" s="27">
        <v>4</v>
      </c>
      <c r="J46" s="27">
        <v>6</v>
      </c>
      <c r="K46" s="53">
        <v>24</v>
      </c>
      <c r="L46" s="54">
        <f t="shared" si="1"/>
        <v>25</v>
      </c>
    </row>
    <row r="47" spans="1:12" x14ac:dyDescent="0.25">
      <c r="A47" s="52" t="s">
        <v>44</v>
      </c>
      <c r="B47" s="52">
        <v>114</v>
      </c>
      <c r="C47" s="53">
        <v>86</v>
      </c>
      <c r="D47" s="53">
        <v>18</v>
      </c>
      <c r="E47" s="53">
        <v>18</v>
      </c>
      <c r="F47" s="53">
        <v>25</v>
      </c>
      <c r="G47" s="53">
        <v>4</v>
      </c>
      <c r="H47" s="53">
        <v>16</v>
      </c>
      <c r="I47" s="27">
        <v>15</v>
      </c>
      <c r="J47" s="27">
        <v>20</v>
      </c>
      <c r="K47" s="53">
        <v>28</v>
      </c>
      <c r="L47" s="54">
        <f t="shared" si="1"/>
        <v>98</v>
      </c>
    </row>
    <row r="48" spans="1:12" x14ac:dyDescent="0.25">
      <c r="A48" s="52" t="s">
        <v>45</v>
      </c>
      <c r="B48" s="52">
        <v>2</v>
      </c>
      <c r="C48" s="53">
        <v>0</v>
      </c>
      <c r="D48" s="53">
        <v>19</v>
      </c>
      <c r="E48" s="53">
        <v>13</v>
      </c>
      <c r="F48" s="53">
        <v>0</v>
      </c>
      <c r="G48" s="53">
        <v>15</v>
      </c>
      <c r="H48" s="53">
        <v>0</v>
      </c>
      <c r="I48" s="27">
        <v>0</v>
      </c>
      <c r="J48" s="27">
        <v>2</v>
      </c>
      <c r="K48" s="53">
        <v>1</v>
      </c>
      <c r="L48" s="54">
        <f t="shared" si="1"/>
        <v>30</v>
      </c>
    </row>
    <row r="49" spans="1:12" x14ac:dyDescent="0.25">
      <c r="A49" s="52" t="s">
        <v>46</v>
      </c>
      <c r="B49" s="52">
        <v>6</v>
      </c>
      <c r="C49" s="53">
        <v>3</v>
      </c>
      <c r="D49" s="53">
        <v>6</v>
      </c>
      <c r="E49" s="53">
        <v>3</v>
      </c>
      <c r="F49" s="53">
        <v>2</v>
      </c>
      <c r="G49" s="53">
        <v>0</v>
      </c>
      <c r="H49" s="53">
        <v>0</v>
      </c>
      <c r="I49" s="27">
        <v>1</v>
      </c>
      <c r="J49" s="27">
        <v>5</v>
      </c>
      <c r="K49" s="53">
        <v>4</v>
      </c>
      <c r="L49" s="54">
        <f t="shared" si="1"/>
        <v>11</v>
      </c>
    </row>
    <row r="50" spans="1:12" x14ac:dyDescent="0.25">
      <c r="A50" s="52" t="s">
        <v>47</v>
      </c>
      <c r="B50" s="52">
        <v>16</v>
      </c>
      <c r="C50" s="53">
        <v>36</v>
      </c>
      <c r="D50" s="53">
        <v>27</v>
      </c>
      <c r="E50" s="53">
        <v>24</v>
      </c>
      <c r="F50" s="53">
        <v>10</v>
      </c>
      <c r="G50" s="53">
        <v>14</v>
      </c>
      <c r="H50" s="53">
        <v>18</v>
      </c>
      <c r="I50" s="27">
        <v>8</v>
      </c>
      <c r="J50" s="27">
        <v>6</v>
      </c>
      <c r="K50" s="53">
        <v>51</v>
      </c>
      <c r="L50" s="54">
        <f t="shared" si="1"/>
        <v>80</v>
      </c>
    </row>
    <row r="51" spans="1:12" x14ac:dyDescent="0.25">
      <c r="A51" s="52" t="s">
        <v>48</v>
      </c>
      <c r="B51" s="52">
        <v>27</v>
      </c>
      <c r="C51" s="53">
        <v>14</v>
      </c>
      <c r="D51" s="53">
        <v>23</v>
      </c>
      <c r="E51" s="53">
        <v>55</v>
      </c>
      <c r="F51" s="53">
        <v>9</v>
      </c>
      <c r="G51" s="53">
        <v>30</v>
      </c>
      <c r="H51" s="53">
        <v>0</v>
      </c>
      <c r="I51" s="27">
        <v>8</v>
      </c>
      <c r="J51" s="27">
        <v>5</v>
      </c>
      <c r="K51" s="53">
        <v>46</v>
      </c>
      <c r="L51" s="54">
        <f t="shared" si="1"/>
        <v>107</v>
      </c>
    </row>
    <row r="52" spans="1:12" x14ac:dyDescent="0.25">
      <c r="A52" s="52" t="s">
        <v>49</v>
      </c>
      <c r="B52" s="52">
        <v>15</v>
      </c>
      <c r="C52" s="53">
        <v>133</v>
      </c>
      <c r="D52" s="53">
        <v>70</v>
      </c>
      <c r="E52" s="53">
        <v>17</v>
      </c>
      <c r="F52" s="53">
        <v>87</v>
      </c>
      <c r="G52" s="53">
        <v>2</v>
      </c>
      <c r="H52" s="53">
        <v>4</v>
      </c>
      <c r="I52" s="27">
        <v>5</v>
      </c>
      <c r="J52" s="27">
        <v>9</v>
      </c>
      <c r="K52" s="53">
        <v>4</v>
      </c>
      <c r="L52" s="54">
        <f t="shared" si="1"/>
        <v>124</v>
      </c>
    </row>
    <row r="53" spans="1:12" x14ac:dyDescent="0.25">
      <c r="A53" s="52" t="s">
        <v>50</v>
      </c>
      <c r="B53" s="52">
        <v>92</v>
      </c>
      <c r="C53" s="53">
        <v>7</v>
      </c>
      <c r="D53" s="53">
        <v>45</v>
      </c>
      <c r="E53" s="53">
        <v>49</v>
      </c>
      <c r="F53" s="53">
        <v>0</v>
      </c>
      <c r="G53" s="53">
        <v>18</v>
      </c>
      <c r="H53" s="53">
        <v>1</v>
      </c>
      <c r="I53" s="27">
        <v>3</v>
      </c>
      <c r="J53" s="27">
        <v>1</v>
      </c>
      <c r="K53" s="53">
        <v>14</v>
      </c>
      <c r="L53" s="54">
        <f t="shared" si="1"/>
        <v>72</v>
      </c>
    </row>
    <row r="54" spans="1:12" x14ac:dyDescent="0.25">
      <c r="A54" s="52" t="s">
        <v>51</v>
      </c>
      <c r="B54" s="52">
        <v>70</v>
      </c>
      <c r="C54" s="53">
        <v>207</v>
      </c>
      <c r="D54" s="53">
        <v>61</v>
      </c>
      <c r="E54" s="53">
        <v>53</v>
      </c>
      <c r="F54" s="53">
        <v>27</v>
      </c>
      <c r="G54" s="53">
        <v>29</v>
      </c>
      <c r="H54" s="53">
        <v>62</v>
      </c>
      <c r="I54" s="27">
        <v>7</v>
      </c>
      <c r="J54" s="27">
        <v>8</v>
      </c>
      <c r="K54" s="53">
        <v>228</v>
      </c>
      <c r="L54" s="54">
        <f t="shared" si="1"/>
        <v>186</v>
      </c>
    </row>
    <row r="55" spans="1:12" ht="15" customHeight="1" x14ac:dyDescent="0.25">
      <c r="A55" s="52" t="s">
        <v>122</v>
      </c>
      <c r="B55" s="52">
        <v>20</v>
      </c>
      <c r="C55" s="53">
        <v>14</v>
      </c>
      <c r="D55" s="53">
        <v>17</v>
      </c>
      <c r="E55" s="53">
        <v>7</v>
      </c>
      <c r="F55" s="53">
        <v>17</v>
      </c>
      <c r="G55" s="53">
        <v>3</v>
      </c>
      <c r="H55" s="53">
        <v>11</v>
      </c>
      <c r="I55" s="27">
        <v>4</v>
      </c>
      <c r="J55" s="27">
        <v>2</v>
      </c>
      <c r="K55" s="53">
        <v>7</v>
      </c>
      <c r="L55" s="54">
        <f t="shared" si="1"/>
        <v>44</v>
      </c>
    </row>
    <row r="56" spans="1:12" ht="30" x14ac:dyDescent="0.25">
      <c r="A56" s="52" t="s">
        <v>52</v>
      </c>
      <c r="B56" s="52">
        <v>26</v>
      </c>
      <c r="C56" s="53">
        <v>1</v>
      </c>
      <c r="D56" s="53">
        <v>8</v>
      </c>
      <c r="E56" s="53">
        <v>4</v>
      </c>
      <c r="F56" s="53">
        <v>3</v>
      </c>
      <c r="G56" s="53">
        <v>3</v>
      </c>
      <c r="H56" s="53">
        <v>0</v>
      </c>
      <c r="I56" s="27">
        <v>2</v>
      </c>
      <c r="J56" s="27">
        <v>0</v>
      </c>
      <c r="K56" s="53">
        <v>8</v>
      </c>
      <c r="L56" s="54">
        <f t="shared" si="1"/>
        <v>12</v>
      </c>
    </row>
    <row r="57" spans="1:12" x14ac:dyDescent="0.25">
      <c r="A57" s="52" t="s">
        <v>53</v>
      </c>
      <c r="B57" s="52">
        <v>281</v>
      </c>
      <c r="C57" s="53">
        <v>9</v>
      </c>
      <c r="D57" s="53">
        <v>95</v>
      </c>
      <c r="E57" s="53">
        <v>88</v>
      </c>
      <c r="F57" s="53">
        <v>39</v>
      </c>
      <c r="G57" s="53">
        <v>14</v>
      </c>
      <c r="H57" s="53">
        <v>2</v>
      </c>
      <c r="I57" s="27">
        <v>5</v>
      </c>
      <c r="J57" s="27">
        <v>3</v>
      </c>
      <c r="K57" s="53">
        <v>49</v>
      </c>
      <c r="L57" s="54">
        <f t="shared" si="1"/>
        <v>151</v>
      </c>
    </row>
    <row r="58" spans="1:12" x14ac:dyDescent="0.25">
      <c r="A58" s="52" t="s">
        <v>54</v>
      </c>
      <c r="B58" s="52">
        <v>166</v>
      </c>
      <c r="C58" s="53">
        <v>111</v>
      </c>
      <c r="D58" s="53">
        <v>72</v>
      </c>
      <c r="E58" s="53">
        <v>22</v>
      </c>
      <c r="F58" s="53">
        <v>42</v>
      </c>
      <c r="G58" s="53">
        <v>35</v>
      </c>
      <c r="H58" s="53">
        <v>52</v>
      </c>
      <c r="I58" s="27">
        <v>14</v>
      </c>
      <c r="J58" s="27">
        <v>11</v>
      </c>
      <c r="K58" s="53">
        <v>45</v>
      </c>
      <c r="L58" s="54">
        <f t="shared" si="1"/>
        <v>176</v>
      </c>
    </row>
    <row r="59" spans="1:12" x14ac:dyDescent="0.25">
      <c r="A59" s="52" t="s">
        <v>55</v>
      </c>
      <c r="B59" s="52">
        <v>8</v>
      </c>
      <c r="C59" s="53">
        <v>0</v>
      </c>
      <c r="D59" s="53">
        <v>3</v>
      </c>
      <c r="E59" s="53">
        <v>1</v>
      </c>
      <c r="F59" s="53">
        <v>3</v>
      </c>
      <c r="G59" s="53">
        <v>4</v>
      </c>
      <c r="H59" s="53">
        <v>0</v>
      </c>
      <c r="I59" s="27">
        <v>1</v>
      </c>
      <c r="J59" s="27">
        <v>0</v>
      </c>
      <c r="K59" s="53">
        <v>5</v>
      </c>
      <c r="L59" s="54">
        <f t="shared" si="1"/>
        <v>9</v>
      </c>
    </row>
    <row r="60" spans="1:12" x14ac:dyDescent="0.25">
      <c r="A60" s="52" t="s">
        <v>56</v>
      </c>
      <c r="B60" s="52">
        <v>67</v>
      </c>
      <c r="C60" s="53">
        <v>157</v>
      </c>
      <c r="D60" s="53">
        <v>14</v>
      </c>
      <c r="E60" s="53">
        <v>2</v>
      </c>
      <c r="F60" s="53">
        <v>29</v>
      </c>
      <c r="G60" s="53">
        <v>7</v>
      </c>
      <c r="H60" s="53">
        <v>33</v>
      </c>
      <c r="I60" s="27">
        <v>8</v>
      </c>
      <c r="J60" s="27">
        <v>17</v>
      </c>
      <c r="K60" s="53">
        <v>29</v>
      </c>
      <c r="L60" s="54">
        <f t="shared" si="1"/>
        <v>96</v>
      </c>
    </row>
    <row r="61" spans="1:12" x14ac:dyDescent="0.25">
      <c r="A61" s="52" t="s">
        <v>57</v>
      </c>
      <c r="B61" s="52">
        <v>40</v>
      </c>
      <c r="C61" s="53">
        <v>20</v>
      </c>
      <c r="D61" s="53">
        <v>16</v>
      </c>
      <c r="E61" s="53">
        <v>118</v>
      </c>
      <c r="F61" s="53">
        <v>21</v>
      </c>
      <c r="G61" s="53">
        <v>5</v>
      </c>
      <c r="H61" s="53">
        <v>6</v>
      </c>
      <c r="I61" s="27">
        <v>2</v>
      </c>
      <c r="J61" s="27">
        <v>3</v>
      </c>
      <c r="K61" s="53">
        <v>19</v>
      </c>
      <c r="L61" s="54">
        <f t="shared" si="1"/>
        <v>155</v>
      </c>
    </row>
    <row r="62" spans="1:12" x14ac:dyDescent="0.25">
      <c r="A62" s="52" t="s">
        <v>58</v>
      </c>
      <c r="B62" s="52">
        <v>120</v>
      </c>
      <c r="C62" s="53">
        <v>76</v>
      </c>
      <c r="D62" s="53">
        <v>93</v>
      </c>
      <c r="E62" s="53">
        <v>46</v>
      </c>
      <c r="F62" s="53">
        <v>75</v>
      </c>
      <c r="G62" s="53">
        <v>10</v>
      </c>
      <c r="H62" s="53">
        <v>6</v>
      </c>
      <c r="I62" s="27">
        <v>17</v>
      </c>
      <c r="J62" s="27">
        <v>3</v>
      </c>
      <c r="K62" s="53">
        <v>35</v>
      </c>
      <c r="L62" s="54">
        <f t="shared" si="1"/>
        <v>157</v>
      </c>
    </row>
    <row r="63" spans="1:12" x14ac:dyDescent="0.25">
      <c r="A63" s="52" t="s">
        <v>59</v>
      </c>
      <c r="B63" s="52">
        <v>31</v>
      </c>
      <c r="C63" s="53">
        <v>143</v>
      </c>
      <c r="D63" s="53">
        <v>115</v>
      </c>
      <c r="E63" s="53">
        <v>3</v>
      </c>
      <c r="F63" s="53">
        <v>48</v>
      </c>
      <c r="G63" s="53">
        <v>14</v>
      </c>
      <c r="H63" s="53">
        <v>13</v>
      </c>
      <c r="I63" s="27">
        <v>0</v>
      </c>
      <c r="J63" s="27">
        <v>33</v>
      </c>
      <c r="K63" s="53">
        <v>32</v>
      </c>
      <c r="L63" s="54">
        <f t="shared" si="1"/>
        <v>111</v>
      </c>
    </row>
    <row r="64" spans="1:12" x14ac:dyDescent="0.25">
      <c r="A64" s="52" t="s">
        <v>60</v>
      </c>
      <c r="B64" s="52">
        <v>63</v>
      </c>
      <c r="C64" s="53">
        <v>49</v>
      </c>
      <c r="D64" s="53">
        <v>19</v>
      </c>
      <c r="E64" s="53">
        <v>2</v>
      </c>
      <c r="F64" s="53">
        <v>18</v>
      </c>
      <c r="G64" s="53">
        <v>2</v>
      </c>
      <c r="H64" s="53">
        <v>11</v>
      </c>
      <c r="I64" s="27">
        <v>5</v>
      </c>
      <c r="J64" s="27">
        <v>1</v>
      </c>
      <c r="K64" s="53">
        <v>25</v>
      </c>
      <c r="L64" s="54">
        <f t="shared" si="1"/>
        <v>39</v>
      </c>
    </row>
    <row r="65" spans="1:14" x14ac:dyDescent="0.25">
      <c r="A65" s="52" t="s">
        <v>61</v>
      </c>
      <c r="B65" s="52">
        <v>6</v>
      </c>
      <c r="C65" s="53">
        <v>6</v>
      </c>
      <c r="D65" s="53">
        <v>12</v>
      </c>
      <c r="E65" s="53">
        <v>5</v>
      </c>
      <c r="F65" s="53">
        <v>10</v>
      </c>
      <c r="G65" s="53">
        <v>12</v>
      </c>
      <c r="H65" s="53">
        <v>4</v>
      </c>
      <c r="I65" s="27">
        <v>2</v>
      </c>
      <c r="J65" s="27">
        <v>2</v>
      </c>
      <c r="K65" s="53">
        <v>16</v>
      </c>
      <c r="L65" s="54">
        <f t="shared" si="1"/>
        <v>35</v>
      </c>
    </row>
    <row r="66" spans="1:14" x14ac:dyDescent="0.25">
      <c r="A66" s="52" t="s">
        <v>62</v>
      </c>
      <c r="B66" s="52">
        <v>52</v>
      </c>
      <c r="C66" s="53">
        <v>14</v>
      </c>
      <c r="D66" s="53">
        <v>31</v>
      </c>
      <c r="E66" s="53">
        <v>59</v>
      </c>
      <c r="F66" s="53">
        <v>23</v>
      </c>
      <c r="G66" s="53">
        <v>8</v>
      </c>
      <c r="H66" s="53">
        <v>12</v>
      </c>
      <c r="I66" s="27">
        <v>9</v>
      </c>
      <c r="J66" s="27">
        <v>9</v>
      </c>
      <c r="K66" s="53">
        <v>32</v>
      </c>
      <c r="L66" s="54">
        <f t="shared" ref="L66:L82" si="2">SUM(E66:J66)</f>
        <v>120</v>
      </c>
    </row>
    <row r="67" spans="1:14" x14ac:dyDescent="0.25">
      <c r="A67" s="52" t="s">
        <v>90</v>
      </c>
      <c r="B67" s="52">
        <v>10</v>
      </c>
      <c r="C67" s="53">
        <v>3</v>
      </c>
      <c r="D67" s="53">
        <v>75</v>
      </c>
      <c r="E67" s="53">
        <v>3</v>
      </c>
      <c r="F67" s="53">
        <v>18</v>
      </c>
      <c r="G67" s="53">
        <v>9</v>
      </c>
      <c r="H67" s="53">
        <v>1</v>
      </c>
      <c r="I67" s="27">
        <v>3</v>
      </c>
      <c r="J67" s="27">
        <v>2</v>
      </c>
      <c r="K67" s="53">
        <v>12</v>
      </c>
      <c r="L67" s="54">
        <f t="shared" si="2"/>
        <v>36</v>
      </c>
    </row>
    <row r="68" spans="1:14" x14ac:dyDescent="0.25">
      <c r="A68" s="52" t="s">
        <v>63</v>
      </c>
      <c r="B68" s="52">
        <v>211</v>
      </c>
      <c r="C68" s="53">
        <v>60</v>
      </c>
      <c r="D68" s="53">
        <v>95</v>
      </c>
      <c r="E68" s="53">
        <v>97</v>
      </c>
      <c r="F68" s="53">
        <v>72</v>
      </c>
      <c r="G68" s="53">
        <v>55</v>
      </c>
      <c r="H68" s="53">
        <v>85</v>
      </c>
      <c r="I68" s="27">
        <v>30</v>
      </c>
      <c r="J68" s="27">
        <v>10</v>
      </c>
      <c r="K68" s="53">
        <v>69</v>
      </c>
      <c r="L68" s="54">
        <f t="shared" si="2"/>
        <v>349</v>
      </c>
    </row>
    <row r="69" spans="1:14" x14ac:dyDescent="0.25">
      <c r="A69" s="52" t="s">
        <v>64</v>
      </c>
      <c r="B69" s="52">
        <v>108</v>
      </c>
      <c r="C69" s="53">
        <v>70</v>
      </c>
      <c r="D69" s="53">
        <v>29</v>
      </c>
      <c r="E69" s="53">
        <v>37</v>
      </c>
      <c r="F69" s="53">
        <v>30</v>
      </c>
      <c r="G69" s="53">
        <v>9</v>
      </c>
      <c r="H69" s="53">
        <v>7</v>
      </c>
      <c r="I69" s="27">
        <v>16</v>
      </c>
      <c r="J69" s="27">
        <v>5</v>
      </c>
      <c r="K69" s="53">
        <v>38</v>
      </c>
      <c r="L69" s="54">
        <f t="shared" si="2"/>
        <v>104</v>
      </c>
    </row>
    <row r="70" spans="1:14" x14ac:dyDescent="0.25">
      <c r="A70" s="52" t="s">
        <v>65</v>
      </c>
      <c r="B70" s="52">
        <v>49</v>
      </c>
      <c r="C70" s="53">
        <v>10</v>
      </c>
      <c r="D70" s="53">
        <v>68</v>
      </c>
      <c r="E70" s="53">
        <v>66</v>
      </c>
      <c r="F70" s="53">
        <v>43</v>
      </c>
      <c r="G70" s="53">
        <v>8</v>
      </c>
      <c r="H70" s="53">
        <v>0</v>
      </c>
      <c r="I70" s="27">
        <v>3</v>
      </c>
      <c r="J70" s="27">
        <v>0</v>
      </c>
      <c r="K70" s="53">
        <v>27</v>
      </c>
      <c r="L70" s="54">
        <f t="shared" si="2"/>
        <v>120</v>
      </c>
      <c r="N70" s="42"/>
    </row>
    <row r="71" spans="1:14" x14ac:dyDescent="0.25">
      <c r="A71" s="52" t="s">
        <v>66</v>
      </c>
      <c r="B71" s="52">
        <v>177</v>
      </c>
      <c r="C71" s="53">
        <v>200</v>
      </c>
      <c r="D71" s="53">
        <v>70</v>
      </c>
      <c r="E71" s="53">
        <v>48</v>
      </c>
      <c r="F71" s="53">
        <v>122</v>
      </c>
      <c r="G71" s="53">
        <v>28</v>
      </c>
      <c r="H71" s="53">
        <v>56</v>
      </c>
      <c r="I71" s="27">
        <v>23</v>
      </c>
      <c r="J71" s="27">
        <v>51</v>
      </c>
      <c r="K71" s="53">
        <v>539</v>
      </c>
      <c r="L71" s="54">
        <f t="shared" si="2"/>
        <v>328</v>
      </c>
    </row>
    <row r="72" spans="1:14" x14ac:dyDescent="0.25">
      <c r="A72" s="52" t="s">
        <v>67</v>
      </c>
      <c r="B72" s="52">
        <v>68</v>
      </c>
      <c r="C72" s="53">
        <v>59</v>
      </c>
      <c r="D72" s="53">
        <v>32</v>
      </c>
      <c r="E72" s="53">
        <v>72</v>
      </c>
      <c r="F72" s="53">
        <v>16</v>
      </c>
      <c r="G72" s="53">
        <v>16</v>
      </c>
      <c r="H72" s="53">
        <v>21</v>
      </c>
      <c r="I72" s="27">
        <v>3</v>
      </c>
      <c r="J72" s="27">
        <v>14</v>
      </c>
      <c r="K72" s="53">
        <v>139</v>
      </c>
      <c r="L72" s="54">
        <f t="shared" si="2"/>
        <v>142</v>
      </c>
    </row>
    <row r="73" spans="1:14" x14ac:dyDescent="0.25">
      <c r="A73" s="52" t="s">
        <v>68</v>
      </c>
      <c r="B73" s="52">
        <v>194</v>
      </c>
      <c r="C73" s="53">
        <v>111</v>
      </c>
      <c r="D73" s="53">
        <v>333</v>
      </c>
      <c r="E73" s="53">
        <v>149</v>
      </c>
      <c r="F73" s="53">
        <v>70</v>
      </c>
      <c r="G73" s="53">
        <v>248</v>
      </c>
      <c r="H73" s="53">
        <v>13</v>
      </c>
      <c r="I73" s="27">
        <v>17</v>
      </c>
      <c r="J73" s="27">
        <v>12</v>
      </c>
      <c r="K73" s="53">
        <v>82</v>
      </c>
      <c r="L73" s="54">
        <f t="shared" si="2"/>
        <v>509</v>
      </c>
    </row>
    <row r="74" spans="1:14" x14ac:dyDescent="0.25">
      <c r="A74" s="52" t="s">
        <v>69</v>
      </c>
      <c r="B74" s="52">
        <v>51</v>
      </c>
      <c r="C74" s="53">
        <v>19</v>
      </c>
      <c r="D74" s="53">
        <v>30</v>
      </c>
      <c r="E74" s="53">
        <v>14</v>
      </c>
      <c r="F74" s="53">
        <v>10</v>
      </c>
      <c r="G74" s="53">
        <v>12</v>
      </c>
      <c r="H74" s="53">
        <v>1</v>
      </c>
      <c r="I74" s="27">
        <v>13</v>
      </c>
      <c r="J74" s="27">
        <v>2</v>
      </c>
      <c r="K74" s="53">
        <v>14</v>
      </c>
      <c r="L74" s="54">
        <f t="shared" si="2"/>
        <v>52</v>
      </c>
    </row>
    <row r="75" spans="1:14" x14ac:dyDescent="0.25">
      <c r="A75" s="52" t="s">
        <v>70</v>
      </c>
      <c r="B75" s="52">
        <v>54</v>
      </c>
      <c r="C75" s="53">
        <v>20</v>
      </c>
      <c r="D75" s="53">
        <v>36</v>
      </c>
      <c r="E75" s="53">
        <v>52</v>
      </c>
      <c r="F75" s="53">
        <v>13</v>
      </c>
      <c r="G75" s="53">
        <v>18</v>
      </c>
      <c r="H75" s="53">
        <v>4</v>
      </c>
      <c r="I75" s="27">
        <v>2</v>
      </c>
      <c r="J75" s="27">
        <v>5</v>
      </c>
      <c r="K75" s="53">
        <v>22</v>
      </c>
      <c r="L75" s="54">
        <f t="shared" si="2"/>
        <v>94</v>
      </c>
    </row>
    <row r="76" spans="1:14" x14ac:dyDescent="0.25">
      <c r="A76" s="52" t="s">
        <v>71</v>
      </c>
      <c r="B76" s="52">
        <v>13</v>
      </c>
      <c r="C76" s="53">
        <v>9</v>
      </c>
      <c r="D76" s="53">
        <v>20</v>
      </c>
      <c r="E76" s="53">
        <v>7</v>
      </c>
      <c r="F76" s="53">
        <v>3</v>
      </c>
      <c r="G76" s="53">
        <v>7</v>
      </c>
      <c r="H76" s="53">
        <v>2</v>
      </c>
      <c r="I76" s="27">
        <v>1</v>
      </c>
      <c r="J76" s="27">
        <v>3</v>
      </c>
      <c r="K76" s="53">
        <v>13</v>
      </c>
      <c r="L76" s="54">
        <f t="shared" si="2"/>
        <v>23</v>
      </c>
    </row>
    <row r="77" spans="1:14" x14ac:dyDescent="0.25">
      <c r="A77" s="52" t="s">
        <v>72</v>
      </c>
      <c r="B77" s="52">
        <v>10</v>
      </c>
      <c r="C77" s="53">
        <v>8</v>
      </c>
      <c r="D77" s="53">
        <v>16</v>
      </c>
      <c r="E77" s="53">
        <v>11</v>
      </c>
      <c r="F77" s="53">
        <v>12</v>
      </c>
      <c r="G77" s="53">
        <v>6</v>
      </c>
      <c r="H77" s="53">
        <v>2</v>
      </c>
      <c r="I77" s="27">
        <v>1</v>
      </c>
      <c r="J77" s="27">
        <v>1</v>
      </c>
      <c r="K77" s="53">
        <v>8</v>
      </c>
      <c r="L77" s="54">
        <f t="shared" si="2"/>
        <v>33</v>
      </c>
    </row>
    <row r="78" spans="1:14" x14ac:dyDescent="0.25">
      <c r="A78" s="52" t="s">
        <v>73</v>
      </c>
      <c r="B78" s="52">
        <v>100</v>
      </c>
      <c r="C78" s="53">
        <v>181</v>
      </c>
      <c r="D78" s="53">
        <v>40</v>
      </c>
      <c r="E78" s="53">
        <v>7</v>
      </c>
      <c r="F78" s="53">
        <v>47</v>
      </c>
      <c r="G78" s="53">
        <v>13</v>
      </c>
      <c r="H78" s="53">
        <v>15</v>
      </c>
      <c r="I78" s="27">
        <v>3</v>
      </c>
      <c r="J78" s="27">
        <v>49</v>
      </c>
      <c r="K78" s="53">
        <v>11</v>
      </c>
      <c r="L78" s="54">
        <f t="shared" si="2"/>
        <v>134</v>
      </c>
    </row>
    <row r="79" spans="1:14" x14ac:dyDescent="0.25">
      <c r="A79" s="52" t="s">
        <v>74</v>
      </c>
      <c r="B79" s="52">
        <v>73</v>
      </c>
      <c r="C79" s="53">
        <v>16</v>
      </c>
      <c r="D79" s="53">
        <v>16</v>
      </c>
      <c r="E79" s="53">
        <v>28</v>
      </c>
      <c r="F79" s="53">
        <v>1</v>
      </c>
      <c r="G79" s="53">
        <v>32</v>
      </c>
      <c r="H79" s="53">
        <v>19</v>
      </c>
      <c r="I79" s="27">
        <v>2</v>
      </c>
      <c r="J79" s="27">
        <v>0</v>
      </c>
      <c r="K79" s="53">
        <v>47</v>
      </c>
      <c r="L79" s="54">
        <f t="shared" si="2"/>
        <v>82</v>
      </c>
    </row>
    <row r="80" spans="1:14" x14ac:dyDescent="0.25">
      <c r="A80" s="52" t="s">
        <v>124</v>
      </c>
      <c r="B80" s="52">
        <v>1</v>
      </c>
      <c r="C80" s="53">
        <v>2</v>
      </c>
      <c r="D80" s="53">
        <v>0</v>
      </c>
      <c r="E80" s="53">
        <v>2</v>
      </c>
      <c r="F80" s="53">
        <v>2</v>
      </c>
      <c r="G80" s="53">
        <v>2</v>
      </c>
      <c r="H80" s="53">
        <v>0</v>
      </c>
      <c r="I80" s="27">
        <v>5</v>
      </c>
      <c r="J80" s="27">
        <v>0</v>
      </c>
      <c r="K80" s="53">
        <v>0</v>
      </c>
      <c r="L80" s="54">
        <f t="shared" si="2"/>
        <v>11</v>
      </c>
    </row>
    <row r="81" spans="1:15" x14ac:dyDescent="0.25">
      <c r="A81" s="52" t="s">
        <v>125</v>
      </c>
      <c r="B81" s="52">
        <v>1</v>
      </c>
      <c r="C81" s="53">
        <v>2</v>
      </c>
      <c r="D81" s="53">
        <v>1</v>
      </c>
      <c r="E81" s="53">
        <v>2</v>
      </c>
      <c r="F81" s="53">
        <v>4</v>
      </c>
      <c r="G81" s="53">
        <v>4</v>
      </c>
      <c r="H81" s="53">
        <v>0</v>
      </c>
      <c r="I81" s="27">
        <v>0</v>
      </c>
      <c r="J81" s="27">
        <v>0</v>
      </c>
      <c r="K81" s="53">
        <v>0</v>
      </c>
      <c r="L81" s="54">
        <f t="shared" si="2"/>
        <v>10</v>
      </c>
    </row>
    <row r="82" spans="1:15" x14ac:dyDescent="0.25">
      <c r="A82" s="52" t="s">
        <v>75</v>
      </c>
      <c r="B82" s="52">
        <v>43</v>
      </c>
      <c r="C82" s="53">
        <v>20</v>
      </c>
      <c r="D82" s="53">
        <v>37</v>
      </c>
      <c r="E82" s="53">
        <v>56</v>
      </c>
      <c r="F82" s="53">
        <v>35</v>
      </c>
      <c r="G82" s="53">
        <v>16</v>
      </c>
      <c r="H82" s="53">
        <v>4</v>
      </c>
      <c r="I82" s="27">
        <v>6</v>
      </c>
      <c r="J82" s="27">
        <v>1</v>
      </c>
      <c r="K82" s="53">
        <v>37</v>
      </c>
      <c r="L82" s="54">
        <f t="shared" si="2"/>
        <v>118</v>
      </c>
    </row>
    <row r="83" spans="1:15" s="44" customFormat="1" x14ac:dyDescent="0.25">
      <c r="A83" s="56" t="s">
        <v>128</v>
      </c>
      <c r="B83" s="52">
        <f>SUM(B2:B82)</f>
        <v>5601</v>
      </c>
      <c r="C83" s="52">
        <f t="shared" ref="C83:K83" si="3">SUM(C2:C82)</f>
        <v>3989</v>
      </c>
      <c r="D83" s="52">
        <f t="shared" si="3"/>
        <v>3862</v>
      </c>
      <c r="E83" s="52">
        <f t="shared" si="3"/>
        <v>3605</v>
      </c>
      <c r="F83" s="52">
        <f t="shared" si="3"/>
        <v>2414</v>
      </c>
      <c r="G83" s="52">
        <f t="shared" si="3"/>
        <v>2196</v>
      </c>
      <c r="H83" s="52">
        <f t="shared" si="3"/>
        <v>1076</v>
      </c>
      <c r="I83" s="52">
        <f t="shared" si="3"/>
        <v>788</v>
      </c>
      <c r="J83" s="52">
        <f t="shared" si="3"/>
        <v>707</v>
      </c>
      <c r="K83" s="52">
        <f t="shared" si="3"/>
        <v>4766</v>
      </c>
      <c r="L83" s="57">
        <f>SUM(B83:K83)</f>
        <v>29004</v>
      </c>
      <c r="O83" s="41"/>
    </row>
  </sheetData>
  <pageMargins left="0.19685039370078741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1"/>
  <sheetViews>
    <sheetView workbookViewId="0">
      <selection activeCell="H13" sqref="H13"/>
    </sheetView>
  </sheetViews>
  <sheetFormatPr defaultRowHeight="15" x14ac:dyDescent="0.25"/>
  <cols>
    <col min="1" max="1" width="52.7109375" style="19" customWidth="1"/>
    <col min="2" max="5" width="8.7109375" style="19" customWidth="1"/>
    <col min="6" max="12" width="8.7109375" style="20" customWidth="1"/>
    <col min="13" max="13" width="52.7109375" style="19" customWidth="1"/>
    <col min="14" max="17" width="9.140625" style="19"/>
    <col min="18" max="18" width="9.140625" style="68"/>
    <col min="19" max="19" width="9.140625" style="19" customWidth="1"/>
    <col min="20" max="16384" width="9.140625" style="19"/>
  </cols>
  <sheetData>
    <row r="1" spans="1:35" ht="61.5" customHeight="1" x14ac:dyDescent="0.25">
      <c r="A1" s="75" t="s">
        <v>103</v>
      </c>
      <c r="B1" s="75"/>
      <c r="C1" s="75"/>
      <c r="D1" s="75"/>
      <c r="E1" s="75"/>
      <c r="F1" s="75"/>
      <c r="G1" s="40"/>
      <c r="H1" s="40"/>
      <c r="I1" s="40"/>
      <c r="J1" s="40"/>
      <c r="K1" s="40"/>
      <c r="L1" s="40"/>
      <c r="M1" s="76" t="s">
        <v>121</v>
      </c>
      <c r="N1" s="77"/>
      <c r="O1" s="77"/>
      <c r="P1" s="77"/>
      <c r="Q1" s="77"/>
      <c r="R1" s="78"/>
      <c r="S1" s="65"/>
      <c r="T1" s="65"/>
      <c r="U1" s="65"/>
      <c r="V1" s="65"/>
      <c r="W1" s="65"/>
      <c r="X1" s="65"/>
    </row>
    <row r="2" spans="1:35" ht="30" x14ac:dyDescent="0.25">
      <c r="A2" s="26" t="s">
        <v>102</v>
      </c>
      <c r="B2" s="17" t="s">
        <v>104</v>
      </c>
      <c r="C2" s="17" t="s">
        <v>105</v>
      </c>
      <c r="D2" s="17" t="s">
        <v>106</v>
      </c>
      <c r="E2" s="17" t="s">
        <v>107</v>
      </c>
      <c r="F2" s="25" t="s">
        <v>91</v>
      </c>
      <c r="G2" s="25"/>
      <c r="H2" s="25"/>
      <c r="I2" s="25"/>
      <c r="J2" s="25"/>
      <c r="K2" s="25"/>
      <c r="L2" s="25"/>
      <c r="M2" s="26" t="s">
        <v>102</v>
      </c>
      <c r="N2" s="17" t="s">
        <v>104</v>
      </c>
      <c r="O2" s="17" t="s">
        <v>105</v>
      </c>
      <c r="P2" s="17" t="s">
        <v>106</v>
      </c>
      <c r="Q2" s="17" t="s">
        <v>107</v>
      </c>
      <c r="R2" s="59" t="s">
        <v>91</v>
      </c>
    </row>
    <row r="3" spans="1:35" ht="60" x14ac:dyDescent="0.25">
      <c r="A3" s="21" t="s">
        <v>92</v>
      </c>
      <c r="B3" s="8">
        <v>1301</v>
      </c>
      <c r="C3" s="25">
        <v>1054</v>
      </c>
      <c r="D3" s="25">
        <v>1002</v>
      </c>
      <c r="E3" s="25">
        <v>1118</v>
      </c>
      <c r="F3" s="25">
        <f>SUM(B3:E3)</f>
        <v>4475</v>
      </c>
      <c r="G3" s="25"/>
      <c r="H3" s="25"/>
      <c r="I3" s="25"/>
      <c r="J3" s="25"/>
      <c r="K3" s="25"/>
      <c r="L3" s="25"/>
      <c r="M3" s="21" t="s">
        <v>92</v>
      </c>
      <c r="N3" s="8">
        <f>1301+434</f>
        <v>1735</v>
      </c>
      <c r="O3" s="25">
        <f>268+1054</f>
        <v>1322</v>
      </c>
      <c r="P3" s="25">
        <f>1002+195</f>
        <v>1197</v>
      </c>
      <c r="Q3" s="25">
        <f>229+1118</f>
        <v>1347</v>
      </c>
      <c r="R3" s="59">
        <f>SUM(N3:Q3)</f>
        <v>5601</v>
      </c>
      <c r="T3" s="2"/>
      <c r="U3" s="2"/>
      <c r="V3" s="61"/>
      <c r="W3" s="62"/>
      <c r="X3" s="63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45" x14ac:dyDescent="0.25">
      <c r="A4" s="21" t="s">
        <v>93</v>
      </c>
      <c r="B4" s="8">
        <v>1137</v>
      </c>
      <c r="C4" s="25">
        <v>537</v>
      </c>
      <c r="D4" s="25">
        <v>901</v>
      </c>
      <c r="E4" s="25">
        <v>1030</v>
      </c>
      <c r="F4" s="25">
        <f t="shared" ref="F4:F19" si="0">SUM(B4:E4)</f>
        <v>3605</v>
      </c>
      <c r="G4" s="25"/>
      <c r="H4" s="25"/>
      <c r="I4" s="25"/>
      <c r="J4" s="25"/>
      <c r="K4" s="25"/>
      <c r="L4" s="25"/>
      <c r="M4" s="21" t="s">
        <v>93</v>
      </c>
      <c r="N4" s="8">
        <v>1137</v>
      </c>
      <c r="O4" s="25">
        <v>537</v>
      </c>
      <c r="P4" s="25">
        <v>901</v>
      </c>
      <c r="Q4" s="25">
        <v>1030</v>
      </c>
      <c r="R4" s="59">
        <f>SUM(N4:Q4)</f>
        <v>3605</v>
      </c>
    </row>
    <row r="5" spans="1:35" ht="60" x14ac:dyDescent="0.25">
      <c r="A5" s="21" t="s">
        <v>94</v>
      </c>
      <c r="B5" s="8">
        <v>1027</v>
      </c>
      <c r="C5" s="25">
        <v>1064</v>
      </c>
      <c r="D5" s="25">
        <v>922</v>
      </c>
      <c r="E5" s="25">
        <v>817</v>
      </c>
      <c r="F5" s="25">
        <f t="shared" si="0"/>
        <v>3830</v>
      </c>
      <c r="G5" s="25"/>
      <c r="H5" s="25"/>
      <c r="I5" s="25"/>
      <c r="J5" s="25"/>
      <c r="K5" s="25"/>
      <c r="L5" s="25"/>
      <c r="M5" s="21" t="s">
        <v>94</v>
      </c>
      <c r="N5" s="8">
        <f>55+1027</f>
        <v>1082</v>
      </c>
      <c r="O5" s="25">
        <f>1064+36</f>
        <v>1100</v>
      </c>
      <c r="P5" s="25">
        <f>922+33</f>
        <v>955</v>
      </c>
      <c r="Q5" s="25">
        <f>35+817</f>
        <v>852</v>
      </c>
      <c r="R5" s="59">
        <f>SUM(N5:Q5)</f>
        <v>3989</v>
      </c>
    </row>
    <row r="6" spans="1:35" ht="30" x14ac:dyDescent="0.25">
      <c r="A6" s="21" t="s">
        <v>95</v>
      </c>
      <c r="B6" s="5">
        <v>1031</v>
      </c>
      <c r="C6" s="25">
        <v>932</v>
      </c>
      <c r="D6" s="25">
        <v>1015</v>
      </c>
      <c r="E6" s="25">
        <v>884</v>
      </c>
      <c r="F6" s="25">
        <f t="shared" si="0"/>
        <v>3862</v>
      </c>
      <c r="G6" s="25"/>
      <c r="H6" s="25"/>
      <c r="I6" s="25"/>
      <c r="J6" s="25"/>
      <c r="K6" s="25"/>
      <c r="L6" s="25"/>
      <c r="M6" s="21" t="s">
        <v>95</v>
      </c>
      <c r="N6" s="4">
        <v>1031</v>
      </c>
      <c r="O6" s="66">
        <v>932</v>
      </c>
      <c r="P6" s="66">
        <v>1015</v>
      </c>
      <c r="Q6" s="66">
        <v>884</v>
      </c>
      <c r="R6" s="59">
        <f>SUM(N6:Q6)</f>
        <v>3862</v>
      </c>
    </row>
    <row r="7" spans="1:35" ht="45" x14ac:dyDescent="0.25">
      <c r="A7" s="22" t="s">
        <v>96</v>
      </c>
      <c r="B7" s="67">
        <v>550</v>
      </c>
      <c r="C7" s="25">
        <v>620</v>
      </c>
      <c r="D7" s="25">
        <v>708</v>
      </c>
      <c r="E7" s="25">
        <v>536</v>
      </c>
      <c r="F7" s="25">
        <f t="shared" si="0"/>
        <v>2414</v>
      </c>
      <c r="G7" s="25"/>
      <c r="H7" s="25"/>
      <c r="I7" s="25"/>
      <c r="J7" s="25"/>
      <c r="K7" s="25"/>
      <c r="L7" s="25"/>
      <c r="M7" s="22" t="s">
        <v>96</v>
      </c>
      <c r="N7" s="67">
        <v>550</v>
      </c>
      <c r="O7" s="66">
        <v>620</v>
      </c>
      <c r="P7" s="66">
        <v>708</v>
      </c>
      <c r="Q7" s="66">
        <v>536</v>
      </c>
      <c r="R7" s="59">
        <f t="shared" ref="R7:R12" si="1">SUM(N7:Q7)</f>
        <v>2414</v>
      </c>
    </row>
    <row r="8" spans="1:35" ht="60" x14ac:dyDescent="0.25">
      <c r="A8" s="21" t="s">
        <v>97</v>
      </c>
      <c r="B8" s="8">
        <v>506</v>
      </c>
      <c r="C8" s="25">
        <v>549</v>
      </c>
      <c r="D8" s="25">
        <v>452</v>
      </c>
      <c r="E8" s="25">
        <v>330</v>
      </c>
      <c r="F8" s="25">
        <f t="shared" si="0"/>
        <v>1837</v>
      </c>
      <c r="G8" s="25"/>
      <c r="H8" s="25"/>
      <c r="I8" s="25"/>
      <c r="J8" s="25"/>
      <c r="K8" s="25"/>
      <c r="L8" s="25"/>
      <c r="M8" s="21" t="s">
        <v>97</v>
      </c>
      <c r="N8" s="67">
        <v>569</v>
      </c>
      <c r="O8" s="67">
        <v>582</v>
      </c>
      <c r="P8" s="67">
        <v>629</v>
      </c>
      <c r="Q8" s="67">
        <v>416</v>
      </c>
      <c r="R8" s="59">
        <f t="shared" si="1"/>
        <v>2196</v>
      </c>
    </row>
    <row r="9" spans="1:35" ht="45" x14ac:dyDescent="0.25">
      <c r="A9" s="23" t="s">
        <v>98</v>
      </c>
      <c r="B9" s="8">
        <v>288</v>
      </c>
      <c r="C9" s="25">
        <v>310</v>
      </c>
      <c r="D9" s="25">
        <v>229</v>
      </c>
      <c r="E9" s="25">
        <v>249</v>
      </c>
      <c r="F9" s="25">
        <f t="shared" si="0"/>
        <v>1076</v>
      </c>
      <c r="G9" s="25"/>
      <c r="H9" s="25"/>
      <c r="I9" s="25"/>
      <c r="J9" s="25"/>
      <c r="K9" s="25"/>
      <c r="L9" s="25"/>
      <c r="M9" s="23" t="s">
        <v>98</v>
      </c>
      <c r="N9" s="8">
        <v>288</v>
      </c>
      <c r="O9" s="25">
        <v>310</v>
      </c>
      <c r="P9" s="25">
        <v>229</v>
      </c>
      <c r="Q9" s="25">
        <v>249</v>
      </c>
      <c r="R9" s="59">
        <f t="shared" si="1"/>
        <v>1076</v>
      </c>
    </row>
    <row r="10" spans="1:35" ht="30" x14ac:dyDescent="0.25">
      <c r="A10" s="23" t="s">
        <v>99</v>
      </c>
      <c r="B10" s="8">
        <v>89</v>
      </c>
      <c r="C10" s="25">
        <v>96</v>
      </c>
      <c r="D10" s="25">
        <v>78</v>
      </c>
      <c r="E10" s="25">
        <v>124</v>
      </c>
      <c r="F10" s="25">
        <f t="shared" si="0"/>
        <v>387</v>
      </c>
      <c r="G10" s="25"/>
      <c r="H10" s="25"/>
      <c r="I10" s="25"/>
      <c r="J10" s="25"/>
      <c r="K10" s="25"/>
      <c r="L10" s="25"/>
      <c r="M10" s="21" t="s">
        <v>100</v>
      </c>
      <c r="N10" s="8">
        <v>188</v>
      </c>
      <c r="O10" s="25">
        <v>186</v>
      </c>
      <c r="P10" s="25">
        <v>170</v>
      </c>
      <c r="Q10" s="25">
        <v>244</v>
      </c>
      <c r="R10" s="59">
        <f t="shared" si="1"/>
        <v>788</v>
      </c>
    </row>
    <row r="11" spans="1:35" ht="30" x14ac:dyDescent="0.25">
      <c r="A11" s="21" t="s">
        <v>100</v>
      </c>
      <c r="B11" s="8">
        <v>188</v>
      </c>
      <c r="C11" s="25">
        <v>186</v>
      </c>
      <c r="D11" s="25">
        <v>170</v>
      </c>
      <c r="E11" s="25">
        <v>244</v>
      </c>
      <c r="F11" s="25">
        <f t="shared" si="0"/>
        <v>788</v>
      </c>
      <c r="G11" s="25"/>
      <c r="H11" s="25"/>
      <c r="I11" s="25"/>
      <c r="J11" s="25"/>
      <c r="K11" s="25"/>
      <c r="L11" s="25"/>
      <c r="M11" s="21" t="s">
        <v>77</v>
      </c>
      <c r="N11" s="8">
        <v>245</v>
      </c>
      <c r="O11" s="25">
        <v>165</v>
      </c>
      <c r="P11" s="25">
        <v>126</v>
      </c>
      <c r="Q11" s="25">
        <v>171</v>
      </c>
      <c r="R11" s="59">
        <f t="shared" si="1"/>
        <v>707</v>
      </c>
    </row>
    <row r="12" spans="1:35" ht="30" x14ac:dyDescent="0.25">
      <c r="A12" s="21" t="s">
        <v>76</v>
      </c>
      <c r="B12" s="8">
        <v>434</v>
      </c>
      <c r="C12" s="25">
        <v>268</v>
      </c>
      <c r="D12" s="25">
        <v>195</v>
      </c>
      <c r="E12" s="25">
        <v>229</v>
      </c>
      <c r="F12" s="25">
        <f t="shared" si="0"/>
        <v>1126</v>
      </c>
      <c r="G12" s="25"/>
      <c r="H12" s="25"/>
      <c r="I12" s="25"/>
      <c r="J12" s="25"/>
      <c r="K12" s="25"/>
      <c r="L12" s="25"/>
      <c r="M12" s="21" t="s">
        <v>101</v>
      </c>
      <c r="N12" s="8">
        <v>1221</v>
      </c>
      <c r="O12" s="8">
        <v>1201</v>
      </c>
      <c r="P12" s="8">
        <v>1171</v>
      </c>
      <c r="Q12" s="8">
        <v>1173</v>
      </c>
      <c r="R12" s="59">
        <f t="shared" si="1"/>
        <v>4766</v>
      </c>
    </row>
    <row r="13" spans="1:35" ht="30" x14ac:dyDescent="0.25">
      <c r="A13" s="21" t="s">
        <v>77</v>
      </c>
      <c r="B13" s="8">
        <v>245</v>
      </c>
      <c r="C13" s="25">
        <v>165</v>
      </c>
      <c r="D13" s="25">
        <v>126</v>
      </c>
      <c r="E13" s="25">
        <v>171</v>
      </c>
      <c r="F13" s="25">
        <f t="shared" si="0"/>
        <v>707</v>
      </c>
      <c r="G13" s="25"/>
      <c r="H13" s="25"/>
      <c r="I13" s="25"/>
      <c r="J13" s="25"/>
      <c r="K13" s="25"/>
      <c r="L13" s="25"/>
      <c r="M13" s="24" t="s">
        <v>136</v>
      </c>
      <c r="N13" s="25">
        <f>SUM(N3:N11)</f>
        <v>6825</v>
      </c>
      <c r="O13" s="25">
        <f>SUM(O3:O11)</f>
        <v>5754</v>
      </c>
      <c r="P13" s="25">
        <f>SUM(P3:P11)</f>
        <v>5930</v>
      </c>
      <c r="Q13" s="25">
        <f>SUM(Q3:Q11)</f>
        <v>5729</v>
      </c>
      <c r="R13" s="59">
        <f>SUM(R3:R12)</f>
        <v>29004</v>
      </c>
    </row>
    <row r="14" spans="1:35" ht="45" x14ac:dyDescent="0.25">
      <c r="A14" s="21" t="s">
        <v>78</v>
      </c>
      <c r="B14" s="8">
        <v>84</v>
      </c>
      <c r="C14" s="25">
        <v>71</v>
      </c>
      <c r="D14" s="25">
        <v>71</v>
      </c>
      <c r="E14" s="25">
        <v>73</v>
      </c>
      <c r="F14" s="25">
        <f t="shared" si="0"/>
        <v>299</v>
      </c>
      <c r="G14" s="25"/>
      <c r="H14" s="25"/>
      <c r="I14" s="25"/>
      <c r="J14" s="25"/>
      <c r="K14" s="25"/>
      <c r="L14" s="25"/>
    </row>
    <row r="15" spans="1:35" x14ac:dyDescent="0.25">
      <c r="A15" s="21" t="s">
        <v>80</v>
      </c>
      <c r="B15" s="8">
        <v>55</v>
      </c>
      <c r="C15" s="25">
        <v>36</v>
      </c>
      <c r="D15" s="25">
        <v>33</v>
      </c>
      <c r="E15" s="25">
        <v>35</v>
      </c>
      <c r="F15" s="25">
        <f t="shared" si="0"/>
        <v>159</v>
      </c>
      <c r="G15" s="25"/>
      <c r="H15" s="25"/>
      <c r="I15" s="25"/>
      <c r="J15" s="25"/>
      <c r="K15" s="25"/>
      <c r="L15" s="25"/>
    </row>
    <row r="16" spans="1:35" x14ac:dyDescent="0.25">
      <c r="A16" s="21" t="s">
        <v>108</v>
      </c>
      <c r="B16" s="8">
        <v>33</v>
      </c>
      <c r="C16" s="25">
        <v>43</v>
      </c>
      <c r="D16" s="25">
        <v>98</v>
      </c>
      <c r="E16" s="25">
        <v>152</v>
      </c>
      <c r="F16" s="25">
        <f t="shared" si="0"/>
        <v>326</v>
      </c>
      <c r="G16" s="25"/>
      <c r="H16" s="25"/>
      <c r="I16" s="25"/>
      <c r="J16" s="25"/>
      <c r="K16" s="25"/>
      <c r="L16" s="25"/>
    </row>
    <row r="17" spans="1:12" x14ac:dyDescent="0.25">
      <c r="A17" s="21" t="s">
        <v>88</v>
      </c>
      <c r="B17" s="8">
        <v>63</v>
      </c>
      <c r="C17" s="25">
        <v>33</v>
      </c>
      <c r="D17" s="25">
        <v>177</v>
      </c>
      <c r="E17" s="25">
        <v>86</v>
      </c>
      <c r="F17" s="25">
        <f t="shared" si="0"/>
        <v>359</v>
      </c>
      <c r="G17" s="25"/>
      <c r="H17" s="25"/>
      <c r="I17" s="25"/>
      <c r="J17" s="25"/>
      <c r="K17" s="25"/>
      <c r="L17" s="25"/>
    </row>
    <row r="18" spans="1:12" x14ac:dyDescent="0.25">
      <c r="A18" s="21" t="s">
        <v>109</v>
      </c>
      <c r="B18" s="64"/>
      <c r="C18" s="25">
        <v>41</v>
      </c>
      <c r="D18" s="25">
        <v>53</v>
      </c>
      <c r="E18" s="25">
        <v>47</v>
      </c>
      <c r="F18" s="25">
        <f t="shared" si="0"/>
        <v>141</v>
      </c>
      <c r="G18" s="25"/>
      <c r="H18" s="25"/>
      <c r="I18" s="25"/>
      <c r="J18" s="25"/>
      <c r="K18" s="25"/>
      <c r="L18" s="25"/>
    </row>
    <row r="19" spans="1:12" ht="30" x14ac:dyDescent="0.25">
      <c r="A19" s="21" t="s">
        <v>101</v>
      </c>
      <c r="B19" s="8">
        <v>1015</v>
      </c>
      <c r="C19" s="25">
        <v>950</v>
      </c>
      <c r="D19" s="25">
        <v>871</v>
      </c>
      <c r="E19" s="25">
        <v>777</v>
      </c>
      <c r="F19" s="25">
        <f t="shared" si="0"/>
        <v>3613</v>
      </c>
      <c r="G19" s="25"/>
      <c r="H19" s="25"/>
      <c r="I19" s="25"/>
      <c r="J19" s="25"/>
      <c r="K19" s="25"/>
      <c r="L19" s="25"/>
    </row>
    <row r="20" spans="1:12" x14ac:dyDescent="0.25">
      <c r="A20" s="24" t="s">
        <v>136</v>
      </c>
      <c r="B20" s="25">
        <f>SUM(B3:B19)</f>
        <v>8046</v>
      </c>
      <c r="C20" s="25">
        <f t="shared" ref="C20:E20" si="2">SUM(C3:C19)</f>
        <v>6955</v>
      </c>
      <c r="D20" s="25">
        <f t="shared" si="2"/>
        <v>7101</v>
      </c>
      <c r="E20" s="25">
        <f t="shared" si="2"/>
        <v>6902</v>
      </c>
      <c r="F20" s="25">
        <f>SUM(F3:F19)</f>
        <v>29004</v>
      </c>
      <c r="G20" s="25"/>
      <c r="H20" s="25"/>
      <c r="I20" s="25"/>
      <c r="J20" s="25"/>
      <c r="K20" s="25"/>
      <c r="L20" s="25"/>
    </row>
    <row r="26" spans="1:12" x14ac:dyDescent="0.25">
      <c r="F26" s="19"/>
      <c r="G26" s="19"/>
      <c r="H26" s="19"/>
      <c r="I26" s="19"/>
      <c r="J26" s="19"/>
      <c r="K26" s="19"/>
      <c r="L26" s="19"/>
    </row>
    <row r="27" spans="1:12" x14ac:dyDescent="0.25">
      <c r="F27" s="19"/>
      <c r="G27" s="19"/>
      <c r="H27" s="19"/>
      <c r="I27" s="19"/>
      <c r="J27" s="19"/>
      <c r="K27" s="19"/>
      <c r="L27" s="19"/>
    </row>
    <row r="28" spans="1:12" x14ac:dyDescent="0.25">
      <c r="F28" s="19"/>
      <c r="G28" s="19"/>
      <c r="H28" s="19"/>
      <c r="I28" s="19"/>
      <c r="J28" s="19"/>
      <c r="K28" s="19"/>
      <c r="L28" s="19"/>
    </row>
    <row r="29" spans="1:12" ht="84.75" customHeight="1" x14ac:dyDescent="0.25">
      <c r="F29" s="19"/>
      <c r="G29" s="19"/>
      <c r="H29" s="19"/>
      <c r="I29" s="19"/>
      <c r="J29" s="19"/>
      <c r="K29" s="19"/>
      <c r="L29" s="19"/>
    </row>
    <row r="30" spans="1:12" x14ac:dyDescent="0.25">
      <c r="F30" s="19"/>
      <c r="G30" s="19"/>
      <c r="H30" s="19"/>
      <c r="I30" s="19"/>
      <c r="J30" s="19"/>
      <c r="K30" s="19"/>
      <c r="L30" s="19"/>
    </row>
    <row r="31" spans="1:12" x14ac:dyDescent="0.25">
      <c r="F31" s="19"/>
      <c r="G31" s="19"/>
      <c r="H31" s="19"/>
      <c r="I31" s="19"/>
      <c r="J31" s="19"/>
      <c r="K31" s="19"/>
      <c r="L31" s="19"/>
    </row>
    <row r="32" spans="1:12" x14ac:dyDescent="0.25">
      <c r="F32" s="19"/>
      <c r="G32" s="19"/>
      <c r="H32" s="19"/>
      <c r="I32" s="19"/>
      <c r="J32" s="19"/>
      <c r="K32" s="19"/>
      <c r="L32" s="19"/>
    </row>
    <row r="33" spans="6:12" x14ac:dyDescent="0.25">
      <c r="F33" s="19"/>
      <c r="G33" s="19"/>
      <c r="H33" s="19"/>
      <c r="I33" s="19"/>
      <c r="J33" s="19"/>
      <c r="K33" s="19"/>
      <c r="L33" s="19"/>
    </row>
    <row r="34" spans="6:12" x14ac:dyDescent="0.25">
      <c r="F34" s="19"/>
      <c r="G34" s="19"/>
      <c r="H34" s="19"/>
      <c r="I34" s="19"/>
      <c r="J34" s="19"/>
      <c r="K34" s="19"/>
      <c r="L34" s="19"/>
    </row>
    <row r="35" spans="6:12" x14ac:dyDescent="0.25">
      <c r="F35" s="19"/>
      <c r="G35" s="19"/>
      <c r="H35" s="19"/>
      <c r="I35" s="19"/>
      <c r="J35" s="19"/>
      <c r="K35" s="19"/>
      <c r="L35" s="19"/>
    </row>
    <row r="36" spans="6:12" x14ac:dyDescent="0.25">
      <c r="F36" s="19"/>
      <c r="G36" s="19"/>
      <c r="H36" s="19"/>
      <c r="I36" s="19"/>
      <c r="J36" s="19"/>
      <c r="K36" s="19"/>
      <c r="L36" s="19"/>
    </row>
    <row r="37" spans="6:12" x14ac:dyDescent="0.25">
      <c r="F37" s="19"/>
      <c r="G37" s="19"/>
      <c r="H37" s="19"/>
      <c r="I37" s="19"/>
      <c r="J37" s="19"/>
      <c r="K37" s="19"/>
      <c r="L37" s="19"/>
    </row>
    <row r="38" spans="6:12" x14ac:dyDescent="0.25">
      <c r="F38" s="19"/>
      <c r="G38" s="19"/>
      <c r="H38" s="19"/>
      <c r="I38" s="19"/>
      <c r="J38" s="19"/>
      <c r="K38" s="19"/>
      <c r="L38" s="19"/>
    </row>
    <row r="39" spans="6:12" x14ac:dyDescent="0.25">
      <c r="F39" s="19"/>
      <c r="G39" s="19"/>
      <c r="H39" s="19"/>
      <c r="I39" s="19"/>
      <c r="J39" s="19"/>
      <c r="K39" s="19"/>
      <c r="L39" s="19"/>
    </row>
    <row r="40" spans="6:12" x14ac:dyDescent="0.25">
      <c r="F40" s="19"/>
      <c r="G40" s="19"/>
      <c r="H40" s="19"/>
      <c r="I40" s="19"/>
      <c r="J40" s="19"/>
      <c r="K40" s="19"/>
      <c r="L40" s="19"/>
    </row>
    <row r="41" spans="6:12" x14ac:dyDescent="0.25">
      <c r="F41" s="19"/>
      <c r="G41" s="19"/>
      <c r="H41" s="19"/>
      <c r="I41" s="19"/>
      <c r="J41" s="19"/>
      <c r="K41" s="19"/>
      <c r="L41" s="19"/>
    </row>
    <row r="42" spans="6:12" x14ac:dyDescent="0.25">
      <c r="F42" s="19"/>
      <c r="G42" s="19"/>
      <c r="H42" s="19"/>
      <c r="I42" s="19"/>
      <c r="J42" s="19"/>
      <c r="K42" s="19"/>
      <c r="L42" s="19"/>
    </row>
    <row r="43" spans="6:12" x14ac:dyDescent="0.25">
      <c r="F43" s="19"/>
      <c r="G43" s="19"/>
      <c r="H43" s="19"/>
      <c r="I43" s="19"/>
      <c r="J43" s="19"/>
      <c r="K43" s="19"/>
      <c r="L43" s="19"/>
    </row>
    <row r="44" spans="6:12" x14ac:dyDescent="0.25">
      <c r="F44" s="19"/>
      <c r="G44" s="19"/>
      <c r="H44" s="19"/>
      <c r="I44" s="19"/>
      <c r="J44" s="19"/>
      <c r="K44" s="19"/>
      <c r="L44" s="19"/>
    </row>
    <row r="45" spans="6:12" x14ac:dyDescent="0.25">
      <c r="F45" s="19"/>
      <c r="G45" s="19"/>
      <c r="H45" s="19"/>
      <c r="I45" s="19"/>
      <c r="J45" s="19"/>
      <c r="K45" s="19"/>
      <c r="L45" s="19"/>
    </row>
    <row r="46" spans="6:12" x14ac:dyDescent="0.25">
      <c r="F46" s="19"/>
      <c r="G46" s="19"/>
      <c r="H46" s="19"/>
      <c r="I46" s="19"/>
      <c r="J46" s="19"/>
      <c r="K46" s="19"/>
      <c r="L46" s="19"/>
    </row>
    <row r="47" spans="6:12" x14ac:dyDescent="0.25">
      <c r="F47" s="19"/>
      <c r="G47" s="19"/>
      <c r="H47" s="19"/>
      <c r="I47" s="19"/>
      <c r="J47" s="19"/>
      <c r="K47" s="19"/>
      <c r="L47" s="19"/>
    </row>
    <row r="48" spans="6:12" x14ac:dyDescent="0.25">
      <c r="F48" s="19"/>
      <c r="G48" s="19"/>
      <c r="H48" s="19"/>
      <c r="I48" s="19"/>
      <c r="J48" s="19"/>
      <c r="K48" s="19"/>
      <c r="L48" s="19"/>
    </row>
    <row r="49" spans="6:12" x14ac:dyDescent="0.25">
      <c r="F49" s="19"/>
      <c r="G49" s="19"/>
      <c r="H49" s="19"/>
      <c r="I49" s="19"/>
      <c r="J49" s="19"/>
      <c r="K49" s="19"/>
      <c r="L49" s="19"/>
    </row>
    <row r="50" spans="6:12" x14ac:dyDescent="0.25">
      <c r="F50" s="19"/>
      <c r="G50" s="19"/>
      <c r="H50" s="19"/>
      <c r="I50" s="19"/>
      <c r="J50" s="19"/>
      <c r="K50" s="19"/>
      <c r="L50" s="19"/>
    </row>
    <row r="51" spans="6:12" x14ac:dyDescent="0.25">
      <c r="F51" s="19"/>
      <c r="G51" s="19"/>
      <c r="H51" s="19"/>
      <c r="I51" s="19"/>
      <c r="J51" s="19"/>
      <c r="K51" s="19"/>
      <c r="L51" s="19"/>
    </row>
    <row r="52" spans="6:12" x14ac:dyDescent="0.25">
      <c r="F52" s="19"/>
      <c r="G52" s="19"/>
      <c r="H52" s="19"/>
      <c r="I52" s="19"/>
      <c r="J52" s="19"/>
      <c r="K52" s="19"/>
      <c r="L52" s="19"/>
    </row>
    <row r="53" spans="6:12" x14ac:dyDescent="0.25">
      <c r="F53" s="19"/>
      <c r="G53" s="19"/>
      <c r="H53" s="19"/>
      <c r="I53" s="19"/>
      <c r="J53" s="19"/>
      <c r="K53" s="19"/>
      <c r="L53" s="19"/>
    </row>
    <row r="54" spans="6:12" x14ac:dyDescent="0.25">
      <c r="F54" s="19"/>
      <c r="G54" s="19"/>
      <c r="H54" s="19"/>
      <c r="I54" s="19"/>
      <c r="J54" s="19"/>
      <c r="K54" s="19"/>
      <c r="L54" s="19"/>
    </row>
    <row r="55" spans="6:12" x14ac:dyDescent="0.25">
      <c r="F55" s="19"/>
      <c r="G55" s="19"/>
      <c r="H55" s="19"/>
      <c r="I55" s="19"/>
      <c r="J55" s="19"/>
      <c r="K55" s="19"/>
      <c r="L55" s="19"/>
    </row>
    <row r="56" spans="6:12" x14ac:dyDescent="0.25">
      <c r="F56" s="19"/>
      <c r="G56" s="19"/>
      <c r="H56" s="19"/>
      <c r="I56" s="19"/>
      <c r="J56" s="19"/>
      <c r="K56" s="19"/>
      <c r="L56" s="19"/>
    </row>
    <row r="57" spans="6:12" x14ac:dyDescent="0.25">
      <c r="F57" s="19"/>
      <c r="G57" s="19"/>
      <c r="H57" s="19"/>
      <c r="I57" s="19"/>
      <c r="J57" s="19"/>
      <c r="K57" s="19"/>
      <c r="L57" s="19"/>
    </row>
    <row r="58" spans="6:12" x14ac:dyDescent="0.25">
      <c r="F58" s="19"/>
      <c r="G58" s="19"/>
      <c r="H58" s="19"/>
      <c r="I58" s="19"/>
      <c r="J58" s="19"/>
      <c r="K58" s="19"/>
      <c r="L58" s="19"/>
    </row>
    <row r="59" spans="6:12" x14ac:dyDescent="0.25">
      <c r="F59" s="19"/>
      <c r="G59" s="19"/>
      <c r="H59" s="19"/>
      <c r="I59" s="19"/>
      <c r="J59" s="19"/>
      <c r="K59" s="19"/>
      <c r="L59" s="19"/>
    </row>
    <row r="60" spans="6:12" x14ac:dyDescent="0.25">
      <c r="F60" s="19"/>
      <c r="G60" s="19"/>
      <c r="H60" s="19"/>
      <c r="I60" s="19"/>
      <c r="J60" s="19"/>
      <c r="K60" s="19"/>
      <c r="L60" s="19"/>
    </row>
    <row r="61" spans="6:12" x14ac:dyDescent="0.25">
      <c r="F61" s="19"/>
      <c r="G61" s="19"/>
      <c r="H61" s="19"/>
      <c r="I61" s="19"/>
      <c r="J61" s="19"/>
      <c r="K61" s="19"/>
      <c r="L61" s="19"/>
    </row>
    <row r="62" spans="6:12" x14ac:dyDescent="0.25">
      <c r="F62" s="19"/>
      <c r="G62" s="19"/>
      <c r="H62" s="19"/>
      <c r="I62" s="19"/>
      <c r="J62" s="19"/>
      <c r="K62" s="19"/>
      <c r="L62" s="19"/>
    </row>
    <row r="63" spans="6:12" x14ac:dyDescent="0.25">
      <c r="F63" s="19"/>
      <c r="G63" s="19"/>
      <c r="H63" s="19"/>
      <c r="I63" s="19"/>
      <c r="J63" s="19"/>
      <c r="K63" s="19"/>
      <c r="L63" s="19"/>
    </row>
    <row r="64" spans="6:12" x14ac:dyDescent="0.25">
      <c r="F64" s="19"/>
      <c r="G64" s="19"/>
      <c r="H64" s="19"/>
      <c r="I64" s="19"/>
      <c r="J64" s="19"/>
      <c r="K64" s="19"/>
      <c r="L64" s="19"/>
    </row>
    <row r="65" spans="6:12" x14ac:dyDescent="0.25">
      <c r="F65" s="19"/>
      <c r="G65" s="19"/>
      <c r="H65" s="19"/>
      <c r="I65" s="19"/>
      <c r="J65" s="19"/>
      <c r="K65" s="19"/>
      <c r="L65" s="19"/>
    </row>
    <row r="66" spans="6:12" x14ac:dyDescent="0.25">
      <c r="F66" s="19"/>
      <c r="G66" s="19"/>
      <c r="H66" s="19"/>
      <c r="I66" s="19"/>
      <c r="J66" s="19"/>
      <c r="K66" s="19"/>
      <c r="L66" s="19"/>
    </row>
    <row r="67" spans="6:12" x14ac:dyDescent="0.25">
      <c r="F67" s="19"/>
      <c r="G67" s="19"/>
      <c r="H67" s="19"/>
      <c r="I67" s="19"/>
      <c r="J67" s="19"/>
      <c r="K67" s="19"/>
      <c r="L67" s="19"/>
    </row>
    <row r="68" spans="6:12" x14ac:dyDescent="0.25">
      <c r="F68" s="19"/>
      <c r="G68" s="19"/>
      <c r="H68" s="19"/>
      <c r="I68" s="19"/>
      <c r="J68" s="19"/>
      <c r="K68" s="19"/>
      <c r="L68" s="19"/>
    </row>
    <row r="69" spans="6:12" x14ac:dyDescent="0.25">
      <c r="F69" s="19"/>
      <c r="G69" s="19"/>
      <c r="H69" s="19"/>
      <c r="I69" s="19"/>
      <c r="J69" s="19"/>
      <c r="K69" s="19"/>
      <c r="L69" s="19"/>
    </row>
    <row r="70" spans="6:12" x14ac:dyDescent="0.25">
      <c r="F70" s="19"/>
      <c r="G70" s="19"/>
      <c r="H70" s="19"/>
      <c r="I70" s="19"/>
      <c r="J70" s="19"/>
      <c r="K70" s="19"/>
      <c r="L70" s="19"/>
    </row>
    <row r="71" spans="6:12" x14ac:dyDescent="0.25">
      <c r="F71" s="19"/>
      <c r="G71" s="19"/>
      <c r="H71" s="19"/>
      <c r="I71" s="19"/>
      <c r="J71" s="19"/>
      <c r="K71" s="19"/>
      <c r="L71" s="19"/>
    </row>
    <row r="72" spans="6:12" x14ac:dyDescent="0.25">
      <c r="F72" s="19"/>
      <c r="G72" s="19"/>
      <c r="H72" s="19"/>
      <c r="I72" s="19"/>
      <c r="J72" s="19"/>
      <c r="K72" s="19"/>
      <c r="L72" s="19"/>
    </row>
    <row r="73" spans="6:12" x14ac:dyDescent="0.25">
      <c r="F73" s="19"/>
      <c r="G73" s="19"/>
      <c r="H73" s="19"/>
      <c r="I73" s="19"/>
      <c r="J73" s="19"/>
      <c r="K73" s="19"/>
      <c r="L73" s="19"/>
    </row>
    <row r="74" spans="6:12" x14ac:dyDescent="0.25">
      <c r="F74" s="19"/>
      <c r="G74" s="19"/>
      <c r="H74" s="19"/>
      <c r="I74" s="19"/>
      <c r="J74" s="19"/>
      <c r="K74" s="19"/>
      <c r="L74" s="19"/>
    </row>
    <row r="75" spans="6:12" x14ac:dyDescent="0.25">
      <c r="F75" s="19"/>
      <c r="G75" s="19"/>
      <c r="H75" s="19"/>
      <c r="I75" s="19"/>
      <c r="J75" s="19"/>
      <c r="K75" s="19"/>
      <c r="L75" s="19"/>
    </row>
    <row r="76" spans="6:12" x14ac:dyDescent="0.25">
      <c r="F76" s="19"/>
      <c r="G76" s="19"/>
      <c r="H76" s="19"/>
      <c r="I76" s="19"/>
      <c r="J76" s="19"/>
      <c r="K76" s="19"/>
      <c r="L76" s="19"/>
    </row>
    <row r="77" spans="6:12" x14ac:dyDescent="0.25">
      <c r="F77" s="19"/>
      <c r="G77" s="19"/>
      <c r="H77" s="19"/>
      <c r="I77" s="19"/>
      <c r="J77" s="19"/>
      <c r="K77" s="19"/>
      <c r="L77" s="19"/>
    </row>
    <row r="78" spans="6:12" x14ac:dyDescent="0.25">
      <c r="F78" s="19"/>
      <c r="G78" s="19"/>
      <c r="H78" s="19"/>
      <c r="I78" s="19"/>
      <c r="J78" s="19"/>
      <c r="K78" s="19"/>
      <c r="L78" s="19"/>
    </row>
    <row r="79" spans="6:12" x14ac:dyDescent="0.25">
      <c r="F79" s="19"/>
      <c r="G79" s="19"/>
      <c r="H79" s="19"/>
      <c r="I79" s="19"/>
      <c r="J79" s="19"/>
      <c r="K79" s="19"/>
      <c r="L79" s="19"/>
    </row>
    <row r="80" spans="6:12" x14ac:dyDescent="0.25">
      <c r="F80" s="19"/>
      <c r="G80" s="19"/>
      <c r="H80" s="19"/>
      <c r="I80" s="19"/>
      <c r="J80" s="19"/>
      <c r="K80" s="19"/>
      <c r="L80" s="19"/>
    </row>
    <row r="81" spans="6:12" x14ac:dyDescent="0.25">
      <c r="F81" s="19"/>
      <c r="G81" s="19"/>
      <c r="H81" s="19"/>
      <c r="I81" s="19"/>
      <c r="J81" s="19"/>
      <c r="K81" s="19"/>
      <c r="L81" s="19"/>
    </row>
    <row r="82" spans="6:12" x14ac:dyDescent="0.25">
      <c r="F82" s="19"/>
      <c r="G82" s="19"/>
      <c r="H82" s="19"/>
      <c r="I82" s="19"/>
      <c r="J82" s="19"/>
      <c r="K82" s="19"/>
      <c r="L82" s="19"/>
    </row>
    <row r="83" spans="6:12" x14ac:dyDescent="0.25">
      <c r="F83" s="19"/>
      <c r="G83" s="19"/>
      <c r="H83" s="19"/>
      <c r="I83" s="19"/>
      <c r="J83" s="19"/>
      <c r="K83" s="19"/>
      <c r="L83" s="19"/>
    </row>
    <row r="84" spans="6:12" x14ac:dyDescent="0.25">
      <c r="F84" s="19"/>
      <c r="G84" s="19"/>
      <c r="H84" s="19"/>
      <c r="I84" s="19"/>
      <c r="J84" s="19"/>
      <c r="K84" s="19"/>
      <c r="L84" s="19"/>
    </row>
    <row r="85" spans="6:12" x14ac:dyDescent="0.25">
      <c r="F85" s="19"/>
      <c r="G85" s="19"/>
      <c r="H85" s="19"/>
      <c r="I85" s="19"/>
      <c r="J85" s="19"/>
      <c r="K85" s="19"/>
      <c r="L85" s="19"/>
    </row>
    <row r="86" spans="6:12" x14ac:dyDescent="0.25">
      <c r="F86" s="19"/>
      <c r="G86" s="19"/>
      <c r="H86" s="19"/>
      <c r="I86" s="19"/>
      <c r="J86" s="19"/>
      <c r="K86" s="19"/>
      <c r="L86" s="19"/>
    </row>
    <row r="87" spans="6:12" x14ac:dyDescent="0.25">
      <c r="F87" s="19"/>
      <c r="G87" s="19"/>
      <c r="H87" s="19"/>
      <c r="I87" s="19"/>
      <c r="J87" s="19"/>
      <c r="K87" s="19"/>
      <c r="L87" s="19"/>
    </row>
    <row r="88" spans="6:12" x14ac:dyDescent="0.25">
      <c r="F88" s="19"/>
      <c r="G88" s="19"/>
      <c r="H88" s="19"/>
      <c r="I88" s="19"/>
      <c r="J88" s="19"/>
      <c r="K88" s="19"/>
      <c r="L88" s="19"/>
    </row>
    <row r="89" spans="6:12" x14ac:dyDescent="0.25">
      <c r="F89" s="19"/>
      <c r="G89" s="19"/>
      <c r="H89" s="19"/>
      <c r="I89" s="19"/>
      <c r="J89" s="19"/>
      <c r="K89" s="19"/>
      <c r="L89" s="19"/>
    </row>
    <row r="90" spans="6:12" x14ac:dyDescent="0.25">
      <c r="F90" s="19"/>
      <c r="G90" s="19"/>
      <c r="H90" s="19"/>
      <c r="I90" s="19"/>
      <c r="J90" s="19"/>
      <c r="K90" s="19"/>
      <c r="L90" s="19"/>
    </row>
    <row r="91" spans="6:12" x14ac:dyDescent="0.25">
      <c r="F91" s="19"/>
      <c r="G91" s="19"/>
      <c r="H91" s="19"/>
      <c r="I91" s="19"/>
      <c r="J91" s="19"/>
      <c r="K91" s="19"/>
      <c r="L91" s="19"/>
    </row>
    <row r="92" spans="6:12" x14ac:dyDescent="0.25">
      <c r="F92" s="19"/>
      <c r="G92" s="19"/>
      <c r="H92" s="19"/>
      <c r="I92" s="19"/>
      <c r="J92" s="19"/>
      <c r="K92" s="19"/>
      <c r="L92" s="19"/>
    </row>
    <row r="93" spans="6:12" x14ac:dyDescent="0.25">
      <c r="F93" s="19"/>
      <c r="G93" s="19"/>
      <c r="H93" s="19"/>
      <c r="I93" s="19"/>
      <c r="J93" s="19"/>
      <c r="K93" s="19"/>
      <c r="L93" s="19"/>
    </row>
    <row r="94" spans="6:12" x14ac:dyDescent="0.25">
      <c r="F94" s="19"/>
      <c r="G94" s="19"/>
      <c r="H94" s="19"/>
      <c r="I94" s="19"/>
      <c r="J94" s="19"/>
      <c r="K94" s="19"/>
      <c r="L94" s="19"/>
    </row>
    <row r="95" spans="6:12" x14ac:dyDescent="0.25">
      <c r="F95" s="19"/>
      <c r="G95" s="19"/>
      <c r="H95" s="19"/>
      <c r="I95" s="19"/>
      <c r="J95" s="19"/>
      <c r="K95" s="19"/>
      <c r="L95" s="19"/>
    </row>
    <row r="96" spans="6:12" x14ac:dyDescent="0.25">
      <c r="F96" s="19"/>
      <c r="G96" s="19"/>
      <c r="H96" s="19"/>
      <c r="I96" s="19"/>
      <c r="J96" s="19"/>
      <c r="K96" s="19"/>
      <c r="L96" s="19"/>
    </row>
    <row r="97" spans="6:12" x14ac:dyDescent="0.25">
      <c r="F97" s="19"/>
      <c r="G97" s="19"/>
      <c r="H97" s="19"/>
      <c r="I97" s="19"/>
      <c r="J97" s="19"/>
      <c r="K97" s="19"/>
      <c r="L97" s="19"/>
    </row>
    <row r="98" spans="6:12" x14ac:dyDescent="0.25">
      <c r="F98" s="19"/>
      <c r="G98" s="19"/>
      <c r="H98" s="19"/>
      <c r="I98" s="19"/>
      <c r="J98" s="19"/>
      <c r="K98" s="19"/>
      <c r="L98" s="19"/>
    </row>
    <row r="99" spans="6:12" x14ac:dyDescent="0.25">
      <c r="F99" s="19"/>
      <c r="G99" s="19"/>
      <c r="H99" s="19"/>
      <c r="I99" s="19"/>
      <c r="J99" s="19"/>
      <c r="K99" s="19"/>
      <c r="L99" s="19"/>
    </row>
    <row r="100" spans="6:12" x14ac:dyDescent="0.25">
      <c r="F100" s="19"/>
      <c r="G100" s="19"/>
      <c r="H100" s="19"/>
      <c r="I100" s="19"/>
      <c r="J100" s="19"/>
      <c r="K100" s="19"/>
      <c r="L100" s="19"/>
    </row>
    <row r="101" spans="6:12" x14ac:dyDescent="0.25">
      <c r="F101" s="19"/>
      <c r="G101" s="19"/>
      <c r="H101" s="19"/>
      <c r="I101" s="19"/>
      <c r="J101" s="19"/>
      <c r="K101" s="19"/>
      <c r="L101" s="19"/>
    </row>
    <row r="102" spans="6:12" x14ac:dyDescent="0.25">
      <c r="F102" s="19"/>
      <c r="G102" s="19"/>
      <c r="H102" s="19"/>
      <c r="I102" s="19"/>
      <c r="J102" s="19"/>
      <c r="K102" s="19"/>
      <c r="L102" s="19"/>
    </row>
    <row r="103" spans="6:12" x14ac:dyDescent="0.25">
      <c r="F103" s="19"/>
      <c r="G103" s="19"/>
      <c r="H103" s="19"/>
      <c r="I103" s="19"/>
      <c r="J103" s="19"/>
      <c r="K103" s="19"/>
      <c r="L103" s="19"/>
    </row>
    <row r="104" spans="6:12" x14ac:dyDescent="0.25">
      <c r="F104" s="19"/>
      <c r="G104" s="19"/>
      <c r="H104" s="19"/>
      <c r="I104" s="19"/>
      <c r="J104" s="19"/>
      <c r="K104" s="19"/>
      <c r="L104" s="19"/>
    </row>
    <row r="105" spans="6:12" x14ac:dyDescent="0.25">
      <c r="F105" s="19"/>
      <c r="G105" s="19"/>
      <c r="H105" s="19"/>
      <c r="I105" s="19"/>
      <c r="J105" s="19"/>
      <c r="K105" s="19"/>
      <c r="L105" s="19"/>
    </row>
    <row r="106" spans="6:12" x14ac:dyDescent="0.25">
      <c r="F106" s="19"/>
      <c r="G106" s="19"/>
      <c r="H106" s="19"/>
      <c r="I106" s="19"/>
      <c r="J106" s="19"/>
      <c r="K106" s="19"/>
      <c r="L106" s="19"/>
    </row>
    <row r="107" spans="6:12" x14ac:dyDescent="0.25">
      <c r="F107" s="19"/>
      <c r="G107" s="19"/>
      <c r="H107" s="19"/>
      <c r="I107" s="19"/>
      <c r="J107" s="19"/>
      <c r="K107" s="19"/>
      <c r="L107" s="19"/>
    </row>
    <row r="108" spans="6:12" x14ac:dyDescent="0.25">
      <c r="F108" s="19"/>
      <c r="G108" s="19"/>
      <c r="H108" s="19"/>
      <c r="I108" s="19"/>
      <c r="J108" s="19"/>
      <c r="K108" s="19"/>
      <c r="L108" s="19"/>
    </row>
    <row r="109" spans="6:12" x14ac:dyDescent="0.25">
      <c r="F109" s="19"/>
      <c r="G109" s="19"/>
      <c r="H109" s="19"/>
      <c r="I109" s="19"/>
      <c r="J109" s="19"/>
      <c r="K109" s="19"/>
      <c r="L109" s="19"/>
    </row>
    <row r="110" spans="6:12" x14ac:dyDescent="0.25">
      <c r="F110" s="19"/>
      <c r="G110" s="19"/>
      <c r="H110" s="19"/>
      <c r="I110" s="19"/>
      <c r="J110" s="19"/>
      <c r="K110" s="19"/>
      <c r="L110" s="19"/>
    </row>
    <row r="111" spans="6:12" x14ac:dyDescent="0.25">
      <c r="F111" s="19"/>
      <c r="G111" s="19"/>
      <c r="H111" s="19"/>
      <c r="I111" s="19"/>
      <c r="J111" s="19"/>
      <c r="K111" s="19"/>
      <c r="L111" s="19"/>
    </row>
    <row r="112" spans="6:12" x14ac:dyDescent="0.25">
      <c r="F112" s="19"/>
      <c r="G112" s="19"/>
      <c r="H112" s="19"/>
      <c r="I112" s="19"/>
      <c r="J112" s="19"/>
      <c r="K112" s="19"/>
      <c r="L112" s="19"/>
    </row>
    <row r="113" spans="6:12" x14ac:dyDescent="0.25">
      <c r="F113" s="19"/>
      <c r="G113" s="19"/>
      <c r="H113" s="19"/>
      <c r="I113" s="19"/>
      <c r="J113" s="19"/>
      <c r="K113" s="19"/>
      <c r="L113" s="19"/>
    </row>
    <row r="114" spans="6:12" x14ac:dyDescent="0.25">
      <c r="F114" s="19"/>
      <c r="G114" s="19"/>
      <c r="H114" s="19"/>
      <c r="I114" s="19"/>
      <c r="J114" s="19"/>
      <c r="K114" s="19"/>
      <c r="L114" s="19"/>
    </row>
    <row r="115" spans="6:12" x14ac:dyDescent="0.25">
      <c r="F115" s="19"/>
      <c r="G115" s="19"/>
      <c r="H115" s="19"/>
      <c r="I115" s="19"/>
      <c r="J115" s="19"/>
      <c r="K115" s="19"/>
      <c r="L115" s="19"/>
    </row>
    <row r="116" spans="6:12" x14ac:dyDescent="0.25">
      <c r="F116" s="19"/>
      <c r="G116" s="19"/>
      <c r="H116" s="19"/>
      <c r="I116" s="19"/>
      <c r="J116" s="19"/>
      <c r="K116" s="19"/>
      <c r="L116" s="19"/>
    </row>
    <row r="117" spans="6:12" x14ac:dyDescent="0.25">
      <c r="F117" s="19"/>
      <c r="G117" s="19"/>
      <c r="H117" s="19"/>
      <c r="I117" s="19"/>
      <c r="J117" s="19"/>
      <c r="K117" s="19"/>
      <c r="L117" s="19"/>
    </row>
    <row r="118" spans="6:12" x14ac:dyDescent="0.25">
      <c r="F118" s="19"/>
      <c r="G118" s="19"/>
      <c r="H118" s="19"/>
      <c r="I118" s="19"/>
      <c r="J118" s="19"/>
      <c r="K118" s="19"/>
      <c r="L118" s="19"/>
    </row>
    <row r="119" spans="6:12" x14ac:dyDescent="0.25">
      <c r="F119" s="19"/>
      <c r="G119" s="19"/>
      <c r="H119" s="19"/>
      <c r="I119" s="19"/>
      <c r="J119" s="19"/>
      <c r="K119" s="19"/>
      <c r="L119" s="19"/>
    </row>
    <row r="120" spans="6:12" x14ac:dyDescent="0.25">
      <c r="F120" s="19"/>
      <c r="G120" s="19"/>
      <c r="H120" s="19"/>
      <c r="I120" s="19"/>
      <c r="J120" s="19"/>
      <c r="K120" s="19"/>
      <c r="L120" s="19"/>
    </row>
    <row r="121" spans="6:12" x14ac:dyDescent="0.25">
      <c r="F121" s="19"/>
      <c r="G121" s="19"/>
      <c r="H121" s="19"/>
      <c r="I121" s="19"/>
      <c r="J121" s="19"/>
      <c r="K121" s="19"/>
      <c r="L121" s="19"/>
    </row>
    <row r="122" spans="6:12" x14ac:dyDescent="0.25">
      <c r="F122" s="19"/>
      <c r="G122" s="19"/>
      <c r="H122" s="19"/>
      <c r="I122" s="19"/>
      <c r="J122" s="19"/>
      <c r="K122" s="19"/>
      <c r="L122" s="19"/>
    </row>
    <row r="123" spans="6:12" x14ac:dyDescent="0.25">
      <c r="F123" s="19"/>
      <c r="G123" s="19"/>
      <c r="H123" s="19"/>
      <c r="I123" s="19"/>
      <c r="J123" s="19"/>
      <c r="K123" s="19"/>
      <c r="L123" s="19"/>
    </row>
    <row r="124" spans="6:12" x14ac:dyDescent="0.25">
      <c r="F124" s="19"/>
      <c r="G124" s="19"/>
      <c r="H124" s="19"/>
      <c r="I124" s="19"/>
      <c r="J124" s="19"/>
      <c r="K124" s="19"/>
      <c r="L124" s="19"/>
    </row>
    <row r="125" spans="6:12" x14ac:dyDescent="0.25">
      <c r="F125" s="19"/>
      <c r="G125" s="19"/>
      <c r="H125" s="19"/>
      <c r="I125" s="19"/>
      <c r="J125" s="19"/>
      <c r="K125" s="19"/>
      <c r="L125" s="19"/>
    </row>
    <row r="126" spans="6:12" x14ac:dyDescent="0.25">
      <c r="F126" s="19"/>
      <c r="G126" s="19"/>
      <c r="H126" s="19"/>
      <c r="I126" s="19"/>
      <c r="J126" s="19"/>
      <c r="K126" s="19"/>
      <c r="L126" s="19"/>
    </row>
    <row r="127" spans="6:12" x14ac:dyDescent="0.25">
      <c r="F127" s="19"/>
      <c r="G127" s="19"/>
      <c r="H127" s="19"/>
      <c r="I127" s="19"/>
      <c r="J127" s="19"/>
      <c r="K127" s="19"/>
      <c r="L127" s="19"/>
    </row>
    <row r="128" spans="6:12" x14ac:dyDescent="0.25">
      <c r="F128" s="19"/>
      <c r="G128" s="19"/>
      <c r="H128" s="19"/>
      <c r="I128" s="19"/>
      <c r="J128" s="19"/>
      <c r="K128" s="19"/>
      <c r="L128" s="19"/>
    </row>
    <row r="129" spans="6:12" x14ac:dyDescent="0.25">
      <c r="F129" s="19"/>
      <c r="G129" s="19"/>
      <c r="H129" s="19"/>
      <c r="I129" s="19"/>
      <c r="J129" s="19"/>
      <c r="K129" s="19"/>
      <c r="L129" s="19"/>
    </row>
    <row r="130" spans="6:12" x14ac:dyDescent="0.25">
      <c r="F130" s="19"/>
      <c r="G130" s="19"/>
      <c r="H130" s="19"/>
      <c r="I130" s="19"/>
      <c r="J130" s="19"/>
      <c r="K130" s="19"/>
      <c r="L130" s="19"/>
    </row>
    <row r="131" spans="6:12" x14ac:dyDescent="0.25">
      <c r="F131" s="19"/>
      <c r="G131" s="19"/>
      <c r="H131" s="19"/>
      <c r="I131" s="19"/>
      <c r="J131" s="19"/>
      <c r="K131" s="19"/>
      <c r="L131" s="19"/>
    </row>
    <row r="132" spans="6:12" x14ac:dyDescent="0.25">
      <c r="F132" s="19"/>
      <c r="G132" s="19"/>
      <c r="H132" s="19"/>
      <c r="I132" s="19"/>
      <c r="J132" s="19"/>
      <c r="K132" s="19"/>
      <c r="L132" s="19"/>
    </row>
    <row r="133" spans="6:12" x14ac:dyDescent="0.25">
      <c r="F133" s="19"/>
      <c r="G133" s="19"/>
      <c r="H133" s="19"/>
      <c r="I133" s="19"/>
      <c r="J133" s="19"/>
      <c r="K133" s="19"/>
      <c r="L133" s="19"/>
    </row>
    <row r="134" spans="6:12" x14ac:dyDescent="0.25">
      <c r="F134" s="19"/>
      <c r="G134" s="19"/>
      <c r="H134" s="19"/>
      <c r="I134" s="19"/>
      <c r="J134" s="19"/>
      <c r="K134" s="19"/>
      <c r="L134" s="19"/>
    </row>
    <row r="135" spans="6:12" x14ac:dyDescent="0.25">
      <c r="F135" s="19"/>
      <c r="G135" s="19"/>
      <c r="H135" s="19"/>
      <c r="I135" s="19"/>
      <c r="J135" s="19"/>
      <c r="K135" s="19"/>
      <c r="L135" s="19"/>
    </row>
    <row r="136" spans="6:12" x14ac:dyDescent="0.25">
      <c r="F136" s="19"/>
      <c r="G136" s="19"/>
      <c r="H136" s="19"/>
      <c r="I136" s="19"/>
      <c r="J136" s="19"/>
      <c r="K136" s="19"/>
      <c r="L136" s="19"/>
    </row>
    <row r="137" spans="6:12" x14ac:dyDescent="0.25">
      <c r="F137" s="19"/>
      <c r="G137" s="19"/>
      <c r="H137" s="19"/>
      <c r="I137" s="19"/>
      <c r="J137" s="19"/>
      <c r="K137" s="19"/>
      <c r="L137" s="19"/>
    </row>
    <row r="138" spans="6:12" x14ac:dyDescent="0.25">
      <c r="F138" s="19"/>
      <c r="G138" s="19"/>
      <c r="H138" s="19"/>
      <c r="I138" s="19"/>
      <c r="J138" s="19"/>
      <c r="K138" s="19"/>
      <c r="L138" s="19"/>
    </row>
    <row r="139" spans="6:12" x14ac:dyDescent="0.25">
      <c r="F139" s="19"/>
      <c r="G139" s="19"/>
      <c r="H139" s="19"/>
      <c r="I139" s="19"/>
      <c r="J139" s="19"/>
      <c r="K139" s="19"/>
      <c r="L139" s="19"/>
    </row>
    <row r="140" spans="6:12" x14ac:dyDescent="0.25">
      <c r="F140" s="19"/>
      <c r="G140" s="19"/>
      <c r="H140" s="19"/>
      <c r="I140" s="19"/>
      <c r="J140" s="19"/>
      <c r="K140" s="19"/>
      <c r="L140" s="19"/>
    </row>
    <row r="141" spans="6:12" x14ac:dyDescent="0.25">
      <c r="F141" s="19"/>
      <c r="G141" s="19"/>
      <c r="H141" s="19"/>
      <c r="I141" s="19"/>
      <c r="J141" s="19"/>
      <c r="K141" s="19"/>
      <c r="L141" s="19"/>
    </row>
    <row r="142" spans="6:12" x14ac:dyDescent="0.25">
      <c r="F142" s="19"/>
      <c r="G142" s="19"/>
      <c r="H142" s="19"/>
      <c r="I142" s="19"/>
      <c r="J142" s="19"/>
      <c r="K142" s="19"/>
      <c r="L142" s="19"/>
    </row>
    <row r="143" spans="6:12" x14ac:dyDescent="0.25">
      <c r="F143" s="19"/>
      <c r="G143" s="19"/>
      <c r="H143" s="19"/>
      <c r="I143" s="19"/>
      <c r="J143" s="19"/>
      <c r="K143" s="19"/>
      <c r="L143" s="19"/>
    </row>
    <row r="144" spans="6:12" x14ac:dyDescent="0.25">
      <c r="F144" s="19"/>
      <c r="G144" s="19"/>
      <c r="H144" s="19"/>
      <c r="I144" s="19"/>
      <c r="J144" s="19"/>
      <c r="K144" s="19"/>
      <c r="L144" s="19"/>
    </row>
    <row r="145" spans="6:12" x14ac:dyDescent="0.25">
      <c r="F145" s="19"/>
      <c r="G145" s="19"/>
      <c r="H145" s="19"/>
      <c r="I145" s="19"/>
      <c r="J145" s="19"/>
      <c r="K145" s="19"/>
      <c r="L145" s="19"/>
    </row>
    <row r="146" spans="6:12" x14ac:dyDescent="0.25">
      <c r="F146" s="19"/>
      <c r="G146" s="19"/>
      <c r="H146" s="19"/>
      <c r="I146" s="19"/>
      <c r="J146" s="19"/>
      <c r="K146" s="19"/>
      <c r="L146" s="19"/>
    </row>
    <row r="147" spans="6:12" x14ac:dyDescent="0.25">
      <c r="F147" s="19"/>
      <c r="G147" s="19"/>
      <c r="H147" s="19"/>
      <c r="I147" s="19"/>
      <c r="J147" s="19"/>
      <c r="K147" s="19"/>
      <c r="L147" s="19"/>
    </row>
    <row r="148" spans="6:12" x14ac:dyDescent="0.25">
      <c r="F148" s="19"/>
      <c r="G148" s="19"/>
      <c r="H148" s="19"/>
      <c r="I148" s="19"/>
      <c r="J148" s="19"/>
      <c r="K148" s="19"/>
      <c r="L148" s="19"/>
    </row>
    <row r="149" spans="6:12" x14ac:dyDescent="0.25">
      <c r="F149" s="19"/>
      <c r="G149" s="19"/>
      <c r="H149" s="19"/>
      <c r="I149" s="19"/>
      <c r="J149" s="19"/>
      <c r="K149" s="19"/>
      <c r="L149" s="19"/>
    </row>
    <row r="150" spans="6:12" x14ac:dyDescent="0.25">
      <c r="F150" s="19"/>
      <c r="G150" s="19"/>
      <c r="H150" s="19"/>
      <c r="I150" s="19"/>
      <c r="J150" s="19"/>
      <c r="K150" s="19"/>
      <c r="L150" s="19"/>
    </row>
    <row r="151" spans="6:12" x14ac:dyDescent="0.25">
      <c r="F151" s="19"/>
      <c r="G151" s="19"/>
      <c r="H151" s="19"/>
      <c r="I151" s="19"/>
      <c r="J151" s="19"/>
      <c r="K151" s="19"/>
      <c r="L151" s="19"/>
    </row>
    <row r="152" spans="6:12" x14ac:dyDescent="0.25">
      <c r="F152" s="19"/>
      <c r="G152" s="19"/>
      <c r="H152" s="19"/>
      <c r="I152" s="19"/>
      <c r="J152" s="19"/>
      <c r="K152" s="19"/>
      <c r="L152" s="19"/>
    </row>
    <row r="153" spans="6:12" x14ac:dyDescent="0.25">
      <c r="F153" s="19"/>
      <c r="G153" s="19"/>
      <c r="H153" s="19"/>
      <c r="I153" s="19"/>
      <c r="J153" s="19"/>
      <c r="K153" s="19"/>
      <c r="L153" s="19"/>
    </row>
    <row r="154" spans="6:12" x14ac:dyDescent="0.25">
      <c r="F154" s="19"/>
      <c r="G154" s="19"/>
      <c r="H154" s="19"/>
      <c r="I154" s="19"/>
      <c r="J154" s="19"/>
      <c r="K154" s="19"/>
      <c r="L154" s="19"/>
    </row>
    <row r="155" spans="6:12" x14ac:dyDescent="0.25">
      <c r="F155" s="19"/>
      <c r="G155" s="19"/>
      <c r="H155" s="19"/>
      <c r="I155" s="19"/>
      <c r="J155" s="19"/>
      <c r="K155" s="19"/>
      <c r="L155" s="19"/>
    </row>
    <row r="156" spans="6:12" x14ac:dyDescent="0.25">
      <c r="F156" s="19"/>
      <c r="G156" s="19"/>
      <c r="H156" s="19"/>
      <c r="I156" s="19"/>
      <c r="J156" s="19"/>
      <c r="K156" s="19"/>
      <c r="L156" s="19"/>
    </row>
    <row r="157" spans="6:12" x14ac:dyDescent="0.25">
      <c r="F157" s="19"/>
      <c r="G157" s="19"/>
      <c r="H157" s="19"/>
      <c r="I157" s="19"/>
      <c r="J157" s="19"/>
      <c r="K157" s="19"/>
      <c r="L157" s="19"/>
    </row>
    <row r="158" spans="6:12" x14ac:dyDescent="0.25">
      <c r="F158" s="19"/>
      <c r="G158" s="19"/>
      <c r="H158" s="19"/>
      <c r="I158" s="19"/>
      <c r="J158" s="19"/>
      <c r="K158" s="19"/>
      <c r="L158" s="19"/>
    </row>
    <row r="159" spans="6:12" x14ac:dyDescent="0.25">
      <c r="F159" s="19"/>
      <c r="G159" s="19"/>
      <c r="H159" s="19"/>
      <c r="I159" s="19"/>
      <c r="J159" s="19"/>
      <c r="K159" s="19"/>
      <c r="L159" s="19"/>
    </row>
    <row r="160" spans="6:12" x14ac:dyDescent="0.25">
      <c r="F160" s="19"/>
      <c r="G160" s="19"/>
      <c r="H160" s="19"/>
      <c r="I160" s="19"/>
      <c r="J160" s="19"/>
      <c r="K160" s="19"/>
      <c r="L160" s="19"/>
    </row>
    <row r="161" spans="6:12" x14ac:dyDescent="0.25">
      <c r="F161" s="19"/>
      <c r="G161" s="19"/>
      <c r="H161" s="19"/>
      <c r="I161" s="19"/>
      <c r="J161" s="19"/>
      <c r="K161" s="19"/>
      <c r="L161" s="19"/>
    </row>
    <row r="162" spans="6:12" x14ac:dyDescent="0.25">
      <c r="F162" s="19"/>
      <c r="G162" s="19"/>
      <c r="H162" s="19"/>
      <c r="I162" s="19"/>
      <c r="J162" s="19"/>
      <c r="K162" s="19"/>
      <c r="L162" s="19"/>
    </row>
    <row r="163" spans="6:12" x14ac:dyDescent="0.25">
      <c r="F163" s="19"/>
      <c r="G163" s="19"/>
      <c r="H163" s="19"/>
      <c r="I163" s="19"/>
      <c r="J163" s="19"/>
      <c r="K163" s="19"/>
      <c r="L163" s="19"/>
    </row>
    <row r="164" spans="6:12" x14ac:dyDescent="0.25">
      <c r="F164" s="19"/>
      <c r="G164" s="19"/>
      <c r="H164" s="19"/>
      <c r="I164" s="19"/>
      <c r="J164" s="19"/>
      <c r="K164" s="19"/>
      <c r="L164" s="19"/>
    </row>
    <row r="165" spans="6:12" x14ac:dyDescent="0.25">
      <c r="F165" s="19"/>
      <c r="G165" s="19"/>
      <c r="H165" s="19"/>
      <c r="I165" s="19"/>
      <c r="J165" s="19"/>
      <c r="K165" s="19"/>
      <c r="L165" s="19"/>
    </row>
    <row r="166" spans="6:12" x14ac:dyDescent="0.25">
      <c r="F166" s="19"/>
      <c r="G166" s="19"/>
      <c r="H166" s="19"/>
      <c r="I166" s="19"/>
      <c r="J166" s="19"/>
      <c r="K166" s="19"/>
      <c r="L166" s="19"/>
    </row>
    <row r="167" spans="6:12" x14ac:dyDescent="0.25">
      <c r="F167" s="19"/>
      <c r="G167" s="19"/>
      <c r="H167" s="19"/>
      <c r="I167" s="19"/>
      <c r="J167" s="19"/>
      <c r="K167" s="19"/>
      <c r="L167" s="19"/>
    </row>
    <row r="168" spans="6:12" x14ac:dyDescent="0.25">
      <c r="F168" s="19"/>
      <c r="G168" s="19"/>
      <c r="H168" s="19"/>
      <c r="I168" s="19"/>
      <c r="J168" s="19"/>
      <c r="K168" s="19"/>
      <c r="L168" s="19"/>
    </row>
    <row r="169" spans="6:12" x14ac:dyDescent="0.25">
      <c r="F169" s="19"/>
      <c r="G169" s="19"/>
      <c r="H169" s="19"/>
      <c r="I169" s="19"/>
      <c r="J169" s="19"/>
      <c r="K169" s="19"/>
      <c r="L169" s="19"/>
    </row>
    <row r="170" spans="6:12" x14ac:dyDescent="0.25">
      <c r="F170" s="19"/>
      <c r="G170" s="19"/>
      <c r="H170" s="19"/>
      <c r="I170" s="19"/>
      <c r="J170" s="19"/>
      <c r="K170" s="19"/>
      <c r="L170" s="19"/>
    </row>
    <row r="171" spans="6:12" x14ac:dyDescent="0.25">
      <c r="F171" s="19"/>
      <c r="G171" s="19"/>
      <c r="H171" s="19"/>
      <c r="I171" s="19"/>
      <c r="J171" s="19"/>
      <c r="K171" s="19"/>
      <c r="L171" s="19"/>
    </row>
    <row r="172" spans="6:12" x14ac:dyDescent="0.25">
      <c r="F172" s="19"/>
      <c r="G172" s="19"/>
      <c r="H172" s="19"/>
      <c r="I172" s="19"/>
      <c r="J172" s="19"/>
      <c r="K172" s="19"/>
      <c r="L172" s="19"/>
    </row>
    <row r="173" spans="6:12" x14ac:dyDescent="0.25">
      <c r="F173" s="19"/>
      <c r="G173" s="19"/>
      <c r="H173" s="19"/>
      <c r="I173" s="19"/>
      <c r="J173" s="19"/>
      <c r="K173" s="19"/>
      <c r="L173" s="19"/>
    </row>
    <row r="174" spans="6:12" x14ac:dyDescent="0.25">
      <c r="F174" s="19"/>
      <c r="G174" s="19"/>
      <c r="H174" s="19"/>
      <c r="I174" s="19"/>
      <c r="J174" s="19"/>
      <c r="K174" s="19"/>
      <c r="L174" s="19"/>
    </row>
    <row r="175" spans="6:12" x14ac:dyDescent="0.25">
      <c r="F175" s="19"/>
      <c r="G175" s="19"/>
      <c r="H175" s="19"/>
      <c r="I175" s="19"/>
      <c r="J175" s="19"/>
      <c r="K175" s="19"/>
      <c r="L175" s="19"/>
    </row>
    <row r="176" spans="6:12" x14ac:dyDescent="0.25">
      <c r="F176" s="19"/>
      <c r="G176" s="19"/>
      <c r="H176" s="19"/>
      <c r="I176" s="19"/>
      <c r="J176" s="19"/>
      <c r="K176" s="19"/>
      <c r="L176" s="19"/>
    </row>
    <row r="177" spans="6:12" x14ac:dyDescent="0.25">
      <c r="F177" s="19"/>
      <c r="G177" s="19"/>
      <c r="H177" s="19"/>
      <c r="I177" s="19"/>
      <c r="J177" s="19"/>
      <c r="K177" s="19"/>
      <c r="L177" s="19"/>
    </row>
    <row r="178" spans="6:12" x14ac:dyDescent="0.25">
      <c r="F178" s="19"/>
      <c r="G178" s="19"/>
      <c r="H178" s="19"/>
      <c r="I178" s="19"/>
      <c r="J178" s="19"/>
      <c r="K178" s="19"/>
      <c r="L178" s="19"/>
    </row>
    <row r="179" spans="6:12" x14ac:dyDescent="0.25">
      <c r="F179" s="19"/>
      <c r="G179" s="19"/>
      <c r="H179" s="19"/>
      <c r="I179" s="19"/>
      <c r="J179" s="19"/>
      <c r="K179" s="19"/>
      <c r="L179" s="19"/>
    </row>
    <row r="180" spans="6:12" x14ac:dyDescent="0.25">
      <c r="F180" s="19"/>
      <c r="G180" s="19"/>
      <c r="H180" s="19"/>
      <c r="I180" s="19"/>
      <c r="J180" s="19"/>
      <c r="K180" s="19"/>
      <c r="L180" s="19"/>
    </row>
    <row r="181" spans="6:12" x14ac:dyDescent="0.25">
      <c r="F181" s="19"/>
      <c r="G181" s="19"/>
      <c r="H181" s="19"/>
      <c r="I181" s="19"/>
      <c r="J181" s="19"/>
      <c r="K181" s="19"/>
      <c r="L181" s="19"/>
    </row>
    <row r="182" spans="6:12" x14ac:dyDescent="0.25">
      <c r="F182" s="19"/>
      <c r="G182" s="19"/>
      <c r="H182" s="19"/>
      <c r="I182" s="19"/>
      <c r="J182" s="19"/>
      <c r="K182" s="19"/>
      <c r="L182" s="19"/>
    </row>
    <row r="183" spans="6:12" x14ac:dyDescent="0.25">
      <c r="F183" s="19"/>
      <c r="G183" s="19"/>
      <c r="H183" s="19"/>
      <c r="I183" s="19"/>
      <c r="J183" s="19"/>
      <c r="K183" s="19"/>
      <c r="L183" s="19"/>
    </row>
    <row r="184" spans="6:12" x14ac:dyDescent="0.25">
      <c r="F184" s="19"/>
      <c r="G184" s="19"/>
      <c r="H184" s="19"/>
      <c r="I184" s="19"/>
      <c r="J184" s="19"/>
      <c r="K184" s="19"/>
      <c r="L184" s="19"/>
    </row>
    <row r="185" spans="6:12" x14ac:dyDescent="0.25">
      <c r="F185" s="19"/>
      <c r="G185" s="19"/>
      <c r="H185" s="19"/>
      <c r="I185" s="19"/>
      <c r="J185" s="19"/>
      <c r="K185" s="19"/>
      <c r="L185" s="19"/>
    </row>
    <row r="186" spans="6:12" x14ac:dyDescent="0.25">
      <c r="F186" s="19"/>
      <c r="G186" s="19"/>
      <c r="H186" s="19"/>
      <c r="I186" s="19"/>
      <c r="J186" s="19"/>
      <c r="K186" s="19"/>
      <c r="L186" s="19"/>
    </row>
    <row r="187" spans="6:12" x14ac:dyDescent="0.25">
      <c r="F187" s="19"/>
      <c r="G187" s="19"/>
      <c r="H187" s="19"/>
      <c r="I187" s="19"/>
      <c r="J187" s="19"/>
      <c r="K187" s="19"/>
      <c r="L187" s="19"/>
    </row>
    <row r="188" spans="6:12" x14ac:dyDescent="0.25">
      <c r="F188" s="19"/>
      <c r="G188" s="19"/>
      <c r="H188" s="19"/>
      <c r="I188" s="19"/>
      <c r="J188" s="19"/>
      <c r="K188" s="19"/>
      <c r="L188" s="19"/>
    </row>
    <row r="189" spans="6:12" x14ac:dyDescent="0.25">
      <c r="F189" s="19"/>
      <c r="G189" s="19"/>
      <c r="H189" s="19"/>
      <c r="I189" s="19"/>
      <c r="J189" s="19"/>
      <c r="K189" s="19"/>
      <c r="L189" s="19"/>
    </row>
    <row r="190" spans="6:12" x14ac:dyDescent="0.25">
      <c r="F190" s="19"/>
      <c r="G190" s="19"/>
      <c r="H190" s="19"/>
      <c r="I190" s="19"/>
      <c r="J190" s="19"/>
      <c r="K190" s="19"/>
      <c r="L190" s="19"/>
    </row>
    <row r="191" spans="6:12" x14ac:dyDescent="0.25">
      <c r="F191" s="19"/>
      <c r="G191" s="19"/>
      <c r="H191" s="19"/>
      <c r="I191" s="19"/>
      <c r="J191" s="19"/>
      <c r="K191" s="19"/>
      <c r="L191" s="19"/>
    </row>
    <row r="192" spans="6:12" x14ac:dyDescent="0.25">
      <c r="F192" s="19"/>
      <c r="G192" s="19"/>
      <c r="H192" s="19"/>
      <c r="I192" s="19"/>
      <c r="J192" s="19"/>
      <c r="K192" s="19"/>
      <c r="L192" s="19"/>
    </row>
    <row r="193" spans="6:12" x14ac:dyDescent="0.25">
      <c r="F193" s="19"/>
      <c r="G193" s="19"/>
      <c r="H193" s="19"/>
      <c r="I193" s="19"/>
      <c r="J193" s="19"/>
      <c r="K193" s="19"/>
      <c r="L193" s="19"/>
    </row>
    <row r="194" spans="6:12" x14ac:dyDescent="0.25">
      <c r="F194" s="19"/>
      <c r="G194" s="19"/>
      <c r="H194" s="19"/>
      <c r="I194" s="19"/>
      <c r="J194" s="19"/>
      <c r="K194" s="19"/>
      <c r="L194" s="19"/>
    </row>
    <row r="195" spans="6:12" x14ac:dyDescent="0.25">
      <c r="F195" s="19"/>
      <c r="G195" s="19"/>
      <c r="H195" s="19"/>
      <c r="I195" s="19"/>
      <c r="J195" s="19"/>
      <c r="K195" s="19"/>
      <c r="L195" s="19"/>
    </row>
    <row r="196" spans="6:12" x14ac:dyDescent="0.25">
      <c r="F196" s="19"/>
      <c r="G196" s="19"/>
      <c r="H196" s="19"/>
      <c r="I196" s="19"/>
      <c r="J196" s="19"/>
      <c r="K196" s="19"/>
      <c r="L196" s="19"/>
    </row>
    <row r="197" spans="6:12" x14ac:dyDescent="0.25">
      <c r="F197" s="19"/>
      <c r="G197" s="19"/>
      <c r="H197" s="19"/>
      <c r="I197" s="19"/>
      <c r="J197" s="19"/>
      <c r="K197" s="19"/>
      <c r="L197" s="19"/>
    </row>
    <row r="198" spans="6:12" x14ac:dyDescent="0.25">
      <c r="F198" s="19"/>
      <c r="G198" s="19"/>
      <c r="H198" s="19"/>
      <c r="I198" s="19"/>
      <c r="J198" s="19"/>
      <c r="K198" s="19"/>
      <c r="L198" s="19"/>
    </row>
    <row r="199" spans="6:12" x14ac:dyDescent="0.25">
      <c r="F199" s="19"/>
      <c r="G199" s="19"/>
      <c r="H199" s="19"/>
      <c r="I199" s="19"/>
      <c r="J199" s="19"/>
      <c r="K199" s="19"/>
      <c r="L199" s="19"/>
    </row>
    <row r="200" spans="6:12" x14ac:dyDescent="0.25">
      <c r="F200" s="19"/>
      <c r="G200" s="19"/>
      <c r="H200" s="19"/>
      <c r="I200" s="19"/>
      <c r="J200" s="19"/>
      <c r="K200" s="19"/>
      <c r="L200" s="19"/>
    </row>
    <row r="201" spans="6:12" x14ac:dyDescent="0.25">
      <c r="F201" s="19"/>
      <c r="G201" s="19"/>
      <c r="H201" s="19"/>
      <c r="I201" s="19"/>
      <c r="J201" s="19"/>
      <c r="K201" s="19"/>
      <c r="L201" s="19"/>
    </row>
    <row r="202" spans="6:12" x14ac:dyDescent="0.25">
      <c r="F202" s="19"/>
      <c r="G202" s="19"/>
      <c r="H202" s="19"/>
      <c r="I202" s="19"/>
      <c r="J202" s="19"/>
      <c r="K202" s="19"/>
      <c r="L202" s="19"/>
    </row>
    <row r="203" spans="6:12" x14ac:dyDescent="0.25">
      <c r="F203" s="19"/>
      <c r="G203" s="19"/>
      <c r="H203" s="19"/>
      <c r="I203" s="19"/>
      <c r="J203" s="19"/>
      <c r="K203" s="19"/>
      <c r="L203" s="19"/>
    </row>
    <row r="204" spans="6:12" x14ac:dyDescent="0.25">
      <c r="F204" s="19"/>
      <c r="G204" s="19"/>
      <c r="H204" s="19"/>
      <c r="I204" s="19"/>
      <c r="J204" s="19"/>
      <c r="K204" s="19"/>
      <c r="L204" s="19"/>
    </row>
    <row r="205" spans="6:12" x14ac:dyDescent="0.25">
      <c r="F205" s="19"/>
      <c r="G205" s="19"/>
      <c r="H205" s="19"/>
      <c r="I205" s="19"/>
      <c r="J205" s="19"/>
      <c r="K205" s="19"/>
      <c r="L205" s="19"/>
    </row>
    <row r="206" spans="6:12" x14ac:dyDescent="0.25">
      <c r="F206" s="19"/>
      <c r="G206" s="19"/>
      <c r="H206" s="19"/>
      <c r="I206" s="19"/>
      <c r="J206" s="19"/>
      <c r="K206" s="19"/>
      <c r="L206" s="19"/>
    </row>
    <row r="207" spans="6:12" x14ac:dyDescent="0.25">
      <c r="F207" s="19"/>
      <c r="G207" s="19"/>
      <c r="H207" s="19"/>
      <c r="I207" s="19"/>
      <c r="J207" s="19"/>
      <c r="K207" s="19"/>
      <c r="L207" s="19"/>
    </row>
    <row r="208" spans="6:12" x14ac:dyDescent="0.25">
      <c r="F208" s="19"/>
      <c r="G208" s="19"/>
      <c r="H208" s="19"/>
      <c r="I208" s="19"/>
      <c r="J208" s="19"/>
      <c r="K208" s="19"/>
      <c r="L208" s="19"/>
    </row>
    <row r="209" spans="6:12" x14ac:dyDescent="0.25">
      <c r="F209" s="19"/>
      <c r="G209" s="19"/>
      <c r="H209" s="19"/>
      <c r="I209" s="19"/>
      <c r="J209" s="19"/>
      <c r="K209" s="19"/>
      <c r="L209" s="19"/>
    </row>
    <row r="210" spans="6:12" x14ac:dyDescent="0.25">
      <c r="F210" s="19"/>
      <c r="G210" s="19"/>
      <c r="H210" s="19"/>
      <c r="I210" s="19"/>
      <c r="J210" s="19"/>
      <c r="K210" s="19"/>
      <c r="L210" s="19"/>
    </row>
    <row r="211" spans="6:12" x14ac:dyDescent="0.25">
      <c r="F211" s="19"/>
      <c r="G211" s="19"/>
      <c r="H211" s="19"/>
      <c r="I211" s="19"/>
      <c r="J211" s="19"/>
      <c r="K211" s="19"/>
      <c r="L211" s="19"/>
    </row>
  </sheetData>
  <mergeCells count="2">
    <mergeCell ref="A1:F1"/>
    <mergeCell ref="M1:R1"/>
  </mergeCells>
  <pageMargins left="0" right="9.8425196850393706E-2" top="0.19685039370078741" bottom="0.19685039370078741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ПУСТАЯ</vt:lpstr>
      <vt:lpstr> общие кварт. сведения - 17 тем</vt:lpstr>
      <vt:lpstr>ТОП 10 1 вариант</vt:lpstr>
      <vt:lpstr>регионы численность</vt:lpstr>
      <vt:lpstr>регионы тематика</vt:lpstr>
      <vt:lpstr>регионы тематика 10</vt:lpstr>
      <vt:lpstr>ТОП 10 2 вариант</vt:lpstr>
    </vt:vector>
  </TitlesOfParts>
  <Company>FREE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</dc:creator>
  <cp:lastModifiedBy>Пользователь Windows</cp:lastModifiedBy>
  <cp:lastPrinted>2018-12-15T18:51:24Z</cp:lastPrinted>
  <dcterms:created xsi:type="dcterms:W3CDTF">2016-12-26T17:57:20Z</dcterms:created>
  <dcterms:modified xsi:type="dcterms:W3CDTF">2019-02-06T00:03:52Z</dcterms:modified>
</cp:coreProperties>
</file>